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70" yWindow="555" windowWidth="24615" windowHeight="11190" firstSheet="1" activeTab="1"/>
  </bookViews>
  <sheets>
    <sheet name="Rekapitulácia stavby" sheetId="1" state="veryHidden" r:id="rId1"/>
    <sheet name="3.SO3 - Sadové úpravy" sheetId="2" r:id="rId2"/>
  </sheets>
  <definedNames>
    <definedName name="_xlnm._FilterDatabase" localSheetId="1" hidden="1">'3.SO3 - Sadové úpravy'!$C$123:$K$232</definedName>
    <definedName name="_xlnm.Print_Titles" localSheetId="1">'3.SO3 - Sadové úpravy'!$123:$123</definedName>
    <definedName name="_xlnm.Print_Titles" localSheetId="0">'Rekapitulácia stavby'!$92:$92</definedName>
    <definedName name="_xlnm.Print_Area" localSheetId="1">'3.SO3 - Sadové úpravy'!$C$4:$J$76,'3.SO3 - Sadové úpravy'!$C$111:$J$232</definedName>
    <definedName name="_xlnm.Print_Area" localSheetId="0">'Rekapitulácia stavby'!$D$4:$AO$76,'Rekapitulácia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H232" i="2"/>
  <c r="BG232" i="2"/>
  <c r="BF232" i="2"/>
  <c r="BD232" i="2"/>
  <c r="T232" i="2"/>
  <c r="R232" i="2"/>
  <c r="P232" i="2"/>
  <c r="BH231" i="2"/>
  <c r="BG231" i="2"/>
  <c r="BF231" i="2"/>
  <c r="BD231" i="2"/>
  <c r="T231" i="2"/>
  <c r="R231" i="2"/>
  <c r="P231" i="2"/>
  <c r="BH229" i="2"/>
  <c r="BG229" i="2"/>
  <c r="BF229" i="2"/>
  <c r="BD229" i="2"/>
  <c r="T229" i="2"/>
  <c r="R229" i="2"/>
  <c r="P229" i="2"/>
  <c r="BH228" i="2"/>
  <c r="BG228" i="2"/>
  <c r="BF228" i="2"/>
  <c r="BD228" i="2"/>
  <c r="T228" i="2"/>
  <c r="R228" i="2"/>
  <c r="P228" i="2"/>
  <c r="BH227" i="2"/>
  <c r="BG227" i="2"/>
  <c r="BF227" i="2"/>
  <c r="BD227" i="2"/>
  <c r="T227" i="2"/>
  <c r="R227" i="2"/>
  <c r="P227" i="2"/>
  <c r="BH226" i="2"/>
  <c r="BG226" i="2"/>
  <c r="BF226" i="2"/>
  <c r="BD226" i="2"/>
  <c r="T226" i="2"/>
  <c r="R226" i="2"/>
  <c r="P226" i="2"/>
  <c r="BH225" i="2"/>
  <c r="BG225" i="2"/>
  <c r="BF225" i="2"/>
  <c r="BD225" i="2"/>
  <c r="T225" i="2"/>
  <c r="R225" i="2"/>
  <c r="P225" i="2"/>
  <c r="BH224" i="2"/>
  <c r="BG224" i="2"/>
  <c r="BF224" i="2"/>
  <c r="BD224" i="2"/>
  <c r="T224" i="2"/>
  <c r="R224" i="2"/>
  <c r="P224" i="2"/>
  <c r="BH223" i="2"/>
  <c r="BG223" i="2"/>
  <c r="BF223" i="2"/>
  <c r="BD223" i="2"/>
  <c r="T223" i="2"/>
  <c r="R223" i="2"/>
  <c r="P223" i="2"/>
  <c r="BH222" i="2"/>
  <c r="BG222" i="2"/>
  <c r="BF222" i="2"/>
  <c r="BD222" i="2"/>
  <c r="T222" i="2"/>
  <c r="R222" i="2"/>
  <c r="P222" i="2"/>
  <c r="BH221" i="2"/>
  <c r="BG221" i="2"/>
  <c r="BF221" i="2"/>
  <c r="BD221" i="2"/>
  <c r="T221" i="2"/>
  <c r="R221" i="2"/>
  <c r="P221" i="2"/>
  <c r="BH220" i="2"/>
  <c r="BG220" i="2"/>
  <c r="BF220" i="2"/>
  <c r="BD220" i="2"/>
  <c r="T220" i="2"/>
  <c r="R220" i="2"/>
  <c r="P220" i="2"/>
  <c r="BH219" i="2"/>
  <c r="BG219" i="2"/>
  <c r="BF219" i="2"/>
  <c r="BD219" i="2"/>
  <c r="T219" i="2"/>
  <c r="R219" i="2"/>
  <c r="P219" i="2"/>
  <c r="BH218" i="2"/>
  <c r="BG218" i="2"/>
  <c r="BF218" i="2"/>
  <c r="BD218" i="2"/>
  <c r="T218" i="2"/>
  <c r="R218" i="2"/>
  <c r="P218" i="2"/>
  <c r="BH217" i="2"/>
  <c r="BG217" i="2"/>
  <c r="BF217" i="2"/>
  <c r="BD217" i="2"/>
  <c r="T217" i="2"/>
  <c r="R217" i="2"/>
  <c r="P217" i="2"/>
  <c r="BH216" i="2"/>
  <c r="BG216" i="2"/>
  <c r="BF216" i="2"/>
  <c r="BD216" i="2"/>
  <c r="T216" i="2"/>
  <c r="R216" i="2"/>
  <c r="P216" i="2"/>
  <c r="BH215" i="2"/>
  <c r="BG215" i="2"/>
  <c r="BF215" i="2"/>
  <c r="BD215" i="2"/>
  <c r="T215" i="2"/>
  <c r="R215" i="2"/>
  <c r="P215" i="2"/>
  <c r="BH213" i="2"/>
  <c r="BG213" i="2"/>
  <c r="BF213" i="2"/>
  <c r="BD213" i="2"/>
  <c r="T213" i="2"/>
  <c r="R213" i="2"/>
  <c r="P213" i="2"/>
  <c r="BH211" i="2"/>
  <c r="BG211" i="2"/>
  <c r="BF211" i="2"/>
  <c r="BD211" i="2"/>
  <c r="T211" i="2"/>
  <c r="R211" i="2"/>
  <c r="P211" i="2"/>
  <c r="BH209" i="2"/>
  <c r="BG209" i="2"/>
  <c r="BF209" i="2"/>
  <c r="BD209" i="2"/>
  <c r="T209" i="2"/>
  <c r="R209" i="2"/>
  <c r="P209" i="2"/>
  <c r="BH208" i="2"/>
  <c r="BG208" i="2"/>
  <c r="BF208" i="2"/>
  <c r="BD208" i="2"/>
  <c r="T208" i="2"/>
  <c r="R208" i="2"/>
  <c r="P208" i="2"/>
  <c r="BH206" i="2"/>
  <c r="BG206" i="2"/>
  <c r="BF206" i="2"/>
  <c r="BD206" i="2"/>
  <c r="T206" i="2"/>
  <c r="R206" i="2"/>
  <c r="P206" i="2"/>
  <c r="BH205" i="2"/>
  <c r="BG205" i="2"/>
  <c r="BF205" i="2"/>
  <c r="BD205" i="2"/>
  <c r="T205" i="2"/>
  <c r="R205" i="2"/>
  <c r="P205" i="2"/>
  <c r="BH204" i="2"/>
  <c r="BG204" i="2"/>
  <c r="BF204" i="2"/>
  <c r="BD204" i="2"/>
  <c r="T204" i="2"/>
  <c r="R204" i="2"/>
  <c r="P204" i="2"/>
  <c r="BH203" i="2"/>
  <c r="BG203" i="2"/>
  <c r="BF203" i="2"/>
  <c r="BD203" i="2"/>
  <c r="T203" i="2"/>
  <c r="R203" i="2"/>
  <c r="P203" i="2"/>
  <c r="BH202" i="2"/>
  <c r="BG202" i="2"/>
  <c r="BF202" i="2"/>
  <c r="BD202" i="2"/>
  <c r="T202" i="2"/>
  <c r="R202" i="2"/>
  <c r="P202" i="2"/>
  <c r="BH201" i="2"/>
  <c r="BG201" i="2"/>
  <c r="BF201" i="2"/>
  <c r="BD201" i="2"/>
  <c r="T201" i="2"/>
  <c r="R201" i="2"/>
  <c r="P201" i="2"/>
  <c r="BH200" i="2"/>
  <c r="BG200" i="2"/>
  <c r="BF200" i="2"/>
  <c r="BD200" i="2"/>
  <c r="T200" i="2"/>
  <c r="R200" i="2"/>
  <c r="P200" i="2"/>
  <c r="BH197" i="2"/>
  <c r="BG197" i="2"/>
  <c r="BF197" i="2"/>
  <c r="BD197" i="2"/>
  <c r="T197" i="2"/>
  <c r="R197" i="2"/>
  <c r="P197" i="2"/>
  <c r="BH195" i="2"/>
  <c r="BG195" i="2"/>
  <c r="BF195" i="2"/>
  <c r="BD195" i="2"/>
  <c r="T195" i="2"/>
  <c r="R195" i="2"/>
  <c r="P195" i="2"/>
  <c r="BH194" i="2"/>
  <c r="BG194" i="2"/>
  <c r="BF194" i="2"/>
  <c r="BD194" i="2"/>
  <c r="T194" i="2"/>
  <c r="R194" i="2"/>
  <c r="P194" i="2"/>
  <c r="BH192" i="2"/>
  <c r="BG192" i="2"/>
  <c r="BF192" i="2"/>
  <c r="BD192" i="2"/>
  <c r="T192" i="2"/>
  <c r="R192" i="2"/>
  <c r="P192" i="2"/>
  <c r="BH190" i="2"/>
  <c r="BG190" i="2"/>
  <c r="BF190" i="2"/>
  <c r="BD190" i="2"/>
  <c r="T190" i="2"/>
  <c r="R190" i="2"/>
  <c r="P190" i="2"/>
  <c r="BH188" i="2"/>
  <c r="BG188" i="2"/>
  <c r="BF188" i="2"/>
  <c r="BD188" i="2"/>
  <c r="T188" i="2"/>
  <c r="R188" i="2"/>
  <c r="P188" i="2"/>
  <c r="BH187" i="2"/>
  <c r="BG187" i="2"/>
  <c r="BF187" i="2"/>
  <c r="BD187" i="2"/>
  <c r="T187" i="2"/>
  <c r="R187" i="2"/>
  <c r="P187" i="2"/>
  <c r="BH185" i="2"/>
  <c r="BG185" i="2"/>
  <c r="BF185" i="2"/>
  <c r="BD185" i="2"/>
  <c r="T185" i="2"/>
  <c r="R185" i="2"/>
  <c r="P185" i="2"/>
  <c r="BH183" i="2"/>
  <c r="BG183" i="2"/>
  <c r="BF183" i="2"/>
  <c r="BD183" i="2"/>
  <c r="T183" i="2"/>
  <c r="R183" i="2"/>
  <c r="P183" i="2"/>
  <c r="BH181" i="2"/>
  <c r="BG181" i="2"/>
  <c r="BF181" i="2"/>
  <c r="BD181" i="2"/>
  <c r="T181" i="2"/>
  <c r="R181" i="2"/>
  <c r="P181" i="2"/>
  <c r="BH179" i="2"/>
  <c r="BG179" i="2"/>
  <c r="BF179" i="2"/>
  <c r="BD179" i="2"/>
  <c r="T179" i="2"/>
  <c r="R179" i="2"/>
  <c r="P179" i="2"/>
  <c r="BH177" i="2"/>
  <c r="BG177" i="2"/>
  <c r="BF177" i="2"/>
  <c r="BD177" i="2"/>
  <c r="T177" i="2"/>
  <c r="R177" i="2"/>
  <c r="P177" i="2"/>
  <c r="BH175" i="2"/>
  <c r="BG175" i="2"/>
  <c r="BF175" i="2"/>
  <c r="BD175" i="2"/>
  <c r="T175" i="2"/>
  <c r="R175" i="2"/>
  <c r="P175" i="2"/>
  <c r="BH174" i="2"/>
  <c r="BG174" i="2"/>
  <c r="BF174" i="2"/>
  <c r="BD174" i="2"/>
  <c r="T174" i="2"/>
  <c r="R174" i="2"/>
  <c r="P174" i="2"/>
  <c r="BH173" i="2"/>
  <c r="BG173" i="2"/>
  <c r="BF173" i="2"/>
  <c r="BD173" i="2"/>
  <c r="T173" i="2"/>
  <c r="R173" i="2"/>
  <c r="P173" i="2"/>
  <c r="BH172" i="2"/>
  <c r="BG172" i="2"/>
  <c r="BF172" i="2"/>
  <c r="BD172" i="2"/>
  <c r="T172" i="2"/>
  <c r="R172" i="2"/>
  <c r="P172" i="2"/>
  <c r="BH171" i="2"/>
  <c r="BG171" i="2"/>
  <c r="BF171" i="2"/>
  <c r="BD171" i="2"/>
  <c r="T171" i="2"/>
  <c r="R171" i="2"/>
  <c r="P171" i="2"/>
  <c r="BH169" i="2"/>
  <c r="BG169" i="2"/>
  <c r="BF169" i="2"/>
  <c r="BD169" i="2"/>
  <c r="T169" i="2"/>
  <c r="R169" i="2"/>
  <c r="P169" i="2"/>
  <c r="BH168" i="2"/>
  <c r="BG168" i="2"/>
  <c r="BF168" i="2"/>
  <c r="BD168" i="2"/>
  <c r="T168" i="2"/>
  <c r="R168" i="2"/>
  <c r="P168" i="2"/>
  <c r="BH166" i="2"/>
  <c r="BG166" i="2"/>
  <c r="BF166" i="2"/>
  <c r="BD166" i="2"/>
  <c r="T166" i="2"/>
  <c r="R166" i="2"/>
  <c r="P166" i="2"/>
  <c r="BH164" i="2"/>
  <c r="BG164" i="2"/>
  <c r="BF164" i="2"/>
  <c r="BD164" i="2"/>
  <c r="T164" i="2"/>
  <c r="R164" i="2"/>
  <c r="P164" i="2"/>
  <c r="BH162" i="2"/>
  <c r="BG162" i="2"/>
  <c r="BF162" i="2"/>
  <c r="BD162" i="2"/>
  <c r="T162" i="2"/>
  <c r="R162" i="2"/>
  <c r="P162" i="2"/>
  <c r="BH161" i="2"/>
  <c r="BG161" i="2"/>
  <c r="BF161" i="2"/>
  <c r="BD161" i="2"/>
  <c r="T161" i="2"/>
  <c r="R161" i="2"/>
  <c r="P161" i="2"/>
  <c r="BH160" i="2"/>
  <c r="BG160" i="2"/>
  <c r="BF160" i="2"/>
  <c r="BD160" i="2"/>
  <c r="T160" i="2"/>
  <c r="R160" i="2"/>
  <c r="P160" i="2"/>
  <c r="BH159" i="2"/>
  <c r="BG159" i="2"/>
  <c r="BF159" i="2"/>
  <c r="BD159" i="2"/>
  <c r="T159" i="2"/>
  <c r="R159" i="2"/>
  <c r="P159" i="2"/>
  <c r="BH158" i="2"/>
  <c r="BG158" i="2"/>
  <c r="BF158" i="2"/>
  <c r="BD158" i="2"/>
  <c r="T158" i="2"/>
  <c r="R158" i="2"/>
  <c r="P158" i="2"/>
  <c r="BH157" i="2"/>
  <c r="BG157" i="2"/>
  <c r="BF157" i="2"/>
  <c r="BD157" i="2"/>
  <c r="T157" i="2"/>
  <c r="R157" i="2"/>
  <c r="P157" i="2"/>
  <c r="BH156" i="2"/>
  <c r="BG156" i="2"/>
  <c r="BF156" i="2"/>
  <c r="BD156" i="2"/>
  <c r="T156" i="2"/>
  <c r="R156" i="2"/>
  <c r="P156" i="2"/>
  <c r="BH154" i="2"/>
  <c r="BG154" i="2"/>
  <c r="BF154" i="2"/>
  <c r="BD154" i="2"/>
  <c r="T154" i="2"/>
  <c r="R154" i="2"/>
  <c r="P154" i="2"/>
  <c r="BH153" i="2"/>
  <c r="BG153" i="2"/>
  <c r="BF153" i="2"/>
  <c r="BD153" i="2"/>
  <c r="T153" i="2"/>
  <c r="R153" i="2"/>
  <c r="P153" i="2"/>
  <c r="BH152" i="2"/>
  <c r="BG152" i="2"/>
  <c r="BF152" i="2"/>
  <c r="BD152" i="2"/>
  <c r="T152" i="2"/>
  <c r="R152" i="2"/>
  <c r="P152" i="2"/>
  <c r="BH151" i="2"/>
  <c r="BG151" i="2"/>
  <c r="BF151" i="2"/>
  <c r="BD151" i="2"/>
  <c r="T151" i="2"/>
  <c r="R151" i="2"/>
  <c r="P151" i="2"/>
  <c r="BH150" i="2"/>
  <c r="BG150" i="2"/>
  <c r="BF150" i="2"/>
  <c r="BD150" i="2"/>
  <c r="T150" i="2"/>
  <c r="R150" i="2"/>
  <c r="P150" i="2"/>
  <c r="BH148" i="2"/>
  <c r="BG148" i="2"/>
  <c r="BF148" i="2"/>
  <c r="BD148" i="2"/>
  <c r="T148" i="2"/>
  <c r="R148" i="2"/>
  <c r="P148" i="2"/>
  <c r="BH147" i="2"/>
  <c r="BG147" i="2"/>
  <c r="BF147" i="2"/>
  <c r="BD147" i="2"/>
  <c r="T147" i="2"/>
  <c r="R147" i="2"/>
  <c r="P147" i="2"/>
  <c r="BH146" i="2"/>
  <c r="BG146" i="2"/>
  <c r="BF146" i="2"/>
  <c r="BD146" i="2"/>
  <c r="T146" i="2"/>
  <c r="R146" i="2"/>
  <c r="P146" i="2"/>
  <c r="BH143" i="2"/>
  <c r="BG143" i="2"/>
  <c r="BF143" i="2"/>
  <c r="BD143" i="2"/>
  <c r="T143" i="2"/>
  <c r="R143" i="2"/>
  <c r="P143" i="2"/>
  <c r="BH142" i="2"/>
  <c r="BG142" i="2"/>
  <c r="BF142" i="2"/>
  <c r="BD142" i="2"/>
  <c r="T142" i="2"/>
  <c r="R142" i="2"/>
  <c r="P142" i="2"/>
  <c r="BH141" i="2"/>
  <c r="BG141" i="2"/>
  <c r="BF141" i="2"/>
  <c r="BD141" i="2"/>
  <c r="T141" i="2"/>
  <c r="R141" i="2"/>
  <c r="P141" i="2"/>
  <c r="BH139" i="2"/>
  <c r="BG139" i="2"/>
  <c r="BF139" i="2"/>
  <c r="BD139" i="2"/>
  <c r="T139" i="2"/>
  <c r="R139" i="2"/>
  <c r="P139" i="2"/>
  <c r="BH138" i="2"/>
  <c r="BG138" i="2"/>
  <c r="BF138" i="2"/>
  <c r="BD138" i="2"/>
  <c r="T138" i="2"/>
  <c r="R138" i="2"/>
  <c r="P138" i="2"/>
  <c r="BH137" i="2"/>
  <c r="BG137" i="2"/>
  <c r="BF137" i="2"/>
  <c r="BD137" i="2"/>
  <c r="T137" i="2"/>
  <c r="R137" i="2"/>
  <c r="P137" i="2"/>
  <c r="BH135" i="2"/>
  <c r="BG135" i="2"/>
  <c r="BF135" i="2"/>
  <c r="BD135" i="2"/>
  <c r="T135" i="2"/>
  <c r="R135" i="2"/>
  <c r="P135" i="2"/>
  <c r="BH134" i="2"/>
  <c r="BG134" i="2"/>
  <c r="BF134" i="2"/>
  <c r="BD134" i="2"/>
  <c r="T134" i="2"/>
  <c r="R134" i="2"/>
  <c r="P134" i="2"/>
  <c r="BH133" i="2"/>
  <c r="BG133" i="2"/>
  <c r="BF133" i="2"/>
  <c r="BD133" i="2"/>
  <c r="T133" i="2"/>
  <c r="R133" i="2"/>
  <c r="P133" i="2"/>
  <c r="BH132" i="2"/>
  <c r="BG132" i="2"/>
  <c r="BF132" i="2"/>
  <c r="BD132" i="2"/>
  <c r="T132" i="2"/>
  <c r="R132" i="2"/>
  <c r="P132" i="2"/>
  <c r="BH131" i="2"/>
  <c r="BG131" i="2"/>
  <c r="BF131" i="2"/>
  <c r="BD131" i="2"/>
  <c r="T131" i="2"/>
  <c r="R131" i="2"/>
  <c r="P131" i="2"/>
  <c r="BH130" i="2"/>
  <c r="BG130" i="2"/>
  <c r="BF130" i="2"/>
  <c r="BD130" i="2"/>
  <c r="T130" i="2"/>
  <c r="R130" i="2"/>
  <c r="P130" i="2"/>
  <c r="BH129" i="2"/>
  <c r="BG129" i="2"/>
  <c r="BF129" i="2"/>
  <c r="BD129" i="2"/>
  <c r="T129" i="2"/>
  <c r="R129" i="2"/>
  <c r="P129" i="2"/>
  <c r="BH128" i="2"/>
  <c r="BG128" i="2"/>
  <c r="BF128" i="2"/>
  <c r="BD128" i="2"/>
  <c r="T128" i="2"/>
  <c r="R128" i="2"/>
  <c r="P128" i="2"/>
  <c r="BH127" i="2"/>
  <c r="BG127" i="2"/>
  <c r="BF127" i="2"/>
  <c r="BD127" i="2"/>
  <c r="T127" i="2"/>
  <c r="R127" i="2"/>
  <c r="P127" i="2"/>
  <c r="J121" i="2"/>
  <c r="J120" i="2"/>
  <c r="F120" i="2"/>
  <c r="F118" i="2"/>
  <c r="E116" i="2"/>
  <c r="J92" i="2"/>
  <c r="J91" i="2"/>
  <c r="F91" i="2"/>
  <c r="F89" i="2"/>
  <c r="E87" i="2"/>
  <c r="J18" i="2"/>
  <c r="E18" i="2"/>
  <c r="F121" i="2" s="1"/>
  <c r="J17" i="2"/>
  <c r="J89" i="2"/>
  <c r="E7" i="2"/>
  <c r="E114" i="2" s="1"/>
  <c r="L90" i="1"/>
  <c r="AM90" i="1"/>
  <c r="AM89" i="1"/>
  <c r="L89" i="1"/>
  <c r="AM87" i="1"/>
  <c r="L87" i="1"/>
  <c r="L85" i="1"/>
  <c r="L84" i="1"/>
  <c r="J232" i="2"/>
  <c r="J229" i="2"/>
  <c r="BJ227" i="2"/>
  <c r="J226" i="2"/>
  <c r="J224" i="2"/>
  <c r="J223" i="2"/>
  <c r="J222" i="2"/>
  <c r="BJ220" i="2"/>
  <c r="BJ219" i="2"/>
  <c r="J217" i="2"/>
  <c r="BJ215" i="2"/>
  <c r="BJ213" i="2"/>
  <c r="J211" i="2"/>
  <c r="J205" i="2"/>
  <c r="BJ204" i="2"/>
  <c r="J200" i="2"/>
  <c r="BJ195" i="2"/>
  <c r="BJ194" i="2"/>
  <c r="BJ187" i="2"/>
  <c r="J185" i="2"/>
  <c r="BJ171" i="2"/>
  <c r="BJ169" i="2"/>
  <c r="BJ164" i="2"/>
  <c r="BJ162" i="2"/>
  <c r="J161" i="2"/>
  <c r="BJ160" i="2"/>
  <c r="BJ159" i="2"/>
  <c r="J156" i="2"/>
  <c r="J154" i="2"/>
  <c r="J153" i="2"/>
  <c r="BJ148" i="2"/>
  <c r="BJ142" i="2"/>
  <c r="J141" i="2"/>
  <c r="BJ139" i="2"/>
  <c r="J137" i="2"/>
  <c r="J135" i="2"/>
  <c r="J134" i="2"/>
  <c r="J133" i="2"/>
  <c r="J130" i="2"/>
  <c r="BJ128" i="2"/>
  <c r="BJ231" i="2"/>
  <c r="BJ228" i="2"/>
  <c r="J227" i="2"/>
  <c r="J225" i="2"/>
  <c r="BJ223" i="2"/>
  <c r="BJ222" i="2"/>
  <c r="J221" i="2"/>
  <c r="J220" i="2"/>
  <c r="BJ218" i="2"/>
  <c r="BJ216" i="2"/>
  <c r="J215" i="2"/>
  <c r="BJ211" i="2"/>
  <c r="J209" i="2"/>
  <c r="J208" i="2"/>
  <c r="J206" i="2"/>
  <c r="BJ205" i="2"/>
  <c r="J204" i="2"/>
  <c r="J203" i="2"/>
  <c r="BJ202" i="2"/>
  <c r="BJ200" i="2"/>
  <c r="BJ197" i="2"/>
  <c r="J192" i="2"/>
  <c r="J190" i="2"/>
  <c r="BJ188" i="2"/>
  <c r="J183" i="2"/>
  <c r="BJ179" i="2"/>
  <c r="BJ177" i="2"/>
  <c r="J174" i="2"/>
  <c r="BJ172" i="2"/>
  <c r="J171" i="2"/>
  <c r="BJ168" i="2"/>
  <c r="BJ158" i="2"/>
  <c r="J157" i="2"/>
  <c r="J147" i="2"/>
  <c r="J142" i="2"/>
  <c r="BJ141" i="2"/>
  <c r="J139" i="2"/>
  <c r="J138" i="2"/>
  <c r="BJ134" i="2"/>
  <c r="BJ132" i="2"/>
  <c r="J131" i="2"/>
  <c r="BJ129" i="2"/>
  <c r="BJ127" i="2"/>
  <c r="BJ232" i="2"/>
  <c r="J231" i="2"/>
  <c r="BJ229" i="2"/>
  <c r="J228" i="2"/>
  <c r="BJ226" i="2"/>
  <c r="BJ225" i="2"/>
  <c r="BJ224" i="2"/>
  <c r="BJ221" i="2"/>
  <c r="J219" i="2"/>
  <c r="J218" i="2"/>
  <c r="BJ217" i="2"/>
  <c r="J216" i="2"/>
  <c r="J213" i="2"/>
  <c r="BJ209" i="2"/>
  <c r="BJ208" i="2"/>
  <c r="BJ206" i="2"/>
  <c r="BJ203" i="2"/>
  <c r="BJ201" i="2"/>
  <c r="BJ192" i="2"/>
  <c r="BJ190" i="2"/>
  <c r="J187" i="2"/>
  <c r="BJ185" i="2"/>
  <c r="BJ183" i="2"/>
  <c r="J181" i="2"/>
  <c r="J179" i="2"/>
  <c r="BJ175" i="2"/>
  <c r="BJ174" i="2"/>
  <c r="J173" i="2"/>
  <c r="J172" i="2"/>
  <c r="J169" i="2"/>
  <c r="J168" i="2"/>
  <c r="BJ166" i="2"/>
  <c r="J162" i="2"/>
  <c r="J158" i="2"/>
  <c r="BJ156" i="2"/>
  <c r="BJ152" i="2"/>
  <c r="BJ151" i="2"/>
  <c r="BJ150" i="2"/>
  <c r="J148" i="2"/>
  <c r="J146" i="2"/>
  <c r="J143" i="2"/>
  <c r="BJ135" i="2"/>
  <c r="BJ133" i="2"/>
  <c r="J132" i="2"/>
  <c r="BJ130" i="2"/>
  <c r="J127" i="2"/>
  <c r="J202" i="2"/>
  <c r="J201" i="2"/>
  <c r="J197" i="2"/>
  <c r="J195" i="2"/>
  <c r="J194" i="2"/>
  <c r="J188" i="2"/>
  <c r="BJ181" i="2"/>
  <c r="J177" i="2"/>
  <c r="J175" i="2"/>
  <c r="BJ173" i="2"/>
  <c r="J166" i="2"/>
  <c r="J164" i="2"/>
  <c r="BJ161" i="2"/>
  <c r="J160" i="2"/>
  <c r="J159" i="2"/>
  <c r="BJ157" i="2"/>
  <c r="BJ154" i="2"/>
  <c r="BJ153" i="2"/>
  <c r="J152" i="2"/>
  <c r="J151" i="2"/>
  <c r="J150" i="2"/>
  <c r="BJ147" i="2"/>
  <c r="BJ146" i="2"/>
  <c r="BJ143" i="2"/>
  <c r="BJ138" i="2"/>
  <c r="BJ137" i="2"/>
  <c r="BJ131" i="2"/>
  <c r="J129" i="2"/>
  <c r="J128" i="2"/>
  <c r="AS94" i="1"/>
  <c r="T126" i="2" l="1"/>
  <c r="R136" i="2"/>
  <c r="P145" i="2"/>
  <c r="R167" i="2"/>
  <c r="P126" i="2"/>
  <c r="BJ136" i="2"/>
  <c r="J136" i="2" s="1"/>
  <c r="J99" i="2" s="1"/>
  <c r="BJ145" i="2"/>
  <c r="J145" i="2" s="1"/>
  <c r="J100" i="2" s="1"/>
  <c r="R145" i="2"/>
  <c r="BJ167" i="2"/>
  <c r="J167" i="2" s="1"/>
  <c r="J101" i="2" s="1"/>
  <c r="T167" i="2"/>
  <c r="P184" i="2"/>
  <c r="T184" i="2"/>
  <c r="P199" i="2"/>
  <c r="T199" i="2"/>
  <c r="R214" i="2"/>
  <c r="BJ126" i="2"/>
  <c r="R126" i="2"/>
  <c r="P136" i="2"/>
  <c r="T136" i="2"/>
  <c r="T145" i="2"/>
  <c r="P167" i="2"/>
  <c r="BJ184" i="2"/>
  <c r="J184" i="2" s="1"/>
  <c r="J102" i="2" s="1"/>
  <c r="R184" i="2"/>
  <c r="BJ199" i="2"/>
  <c r="J199" i="2" s="1"/>
  <c r="J103" i="2" s="1"/>
  <c r="R199" i="2"/>
  <c r="BJ214" i="2"/>
  <c r="J214" i="2" s="1"/>
  <c r="J104" i="2" s="1"/>
  <c r="P214" i="2"/>
  <c r="T214" i="2"/>
  <c r="J118" i="2"/>
  <c r="BE127" i="2"/>
  <c r="BE129" i="2"/>
  <c r="BE148" i="2"/>
  <c r="BE151" i="2"/>
  <c r="BE154" i="2"/>
  <c r="BE162" i="2"/>
  <c r="BE175" i="2"/>
  <c r="BE179" i="2"/>
  <c r="BE183" i="2"/>
  <c r="BE187" i="2"/>
  <c r="BE194" i="2"/>
  <c r="BE197" i="2"/>
  <c r="F92" i="2"/>
  <c r="BE133" i="2"/>
  <c r="BE143" i="2"/>
  <c r="BE147" i="2"/>
  <c r="BE152" i="2"/>
  <c r="BE157" i="2"/>
  <c r="BE160" i="2"/>
  <c r="BE164" i="2"/>
  <c r="BE166" i="2"/>
  <c r="BE168" i="2"/>
  <c r="BE171" i="2"/>
  <c r="BE172" i="2"/>
  <c r="BE177" i="2"/>
  <c r="BE185" i="2"/>
  <c r="BE188" i="2"/>
  <c r="BE190" i="2"/>
  <c r="BE201" i="2"/>
  <c r="BE202" i="2"/>
  <c r="BE203" i="2"/>
  <c r="BE209" i="2"/>
  <c r="BE217" i="2"/>
  <c r="BE221" i="2"/>
  <c r="BE222" i="2"/>
  <c r="BE227" i="2"/>
  <c r="BE232" i="2"/>
  <c r="BE128" i="2"/>
  <c r="BE131" i="2"/>
  <c r="BE135" i="2"/>
  <c r="BE137" i="2"/>
  <c r="BE138" i="2"/>
  <c r="BE141" i="2"/>
  <c r="BE142" i="2"/>
  <c r="BE146" i="2"/>
  <c r="BE156" i="2"/>
  <c r="BE159" i="2"/>
  <c r="BE161" i="2"/>
  <c r="BE169" i="2"/>
  <c r="BE173" i="2"/>
  <c r="BE174" i="2"/>
  <c r="BE181" i="2"/>
  <c r="BE211" i="2"/>
  <c r="BE213" i="2"/>
  <c r="BE216" i="2"/>
  <c r="BE218" i="2"/>
  <c r="BE219" i="2"/>
  <c r="BE225" i="2"/>
  <c r="BE226" i="2"/>
  <c r="BE228" i="2"/>
  <c r="BE231" i="2"/>
  <c r="E85" i="2"/>
  <c r="BE130" i="2"/>
  <c r="BE132" i="2"/>
  <c r="BE134" i="2"/>
  <c r="BE139" i="2"/>
  <c r="BE150" i="2"/>
  <c r="BE153" i="2"/>
  <c r="BE158" i="2"/>
  <c r="BE192" i="2"/>
  <c r="BE195" i="2"/>
  <c r="BE200" i="2"/>
  <c r="BE204" i="2"/>
  <c r="BE205" i="2"/>
  <c r="BE206" i="2"/>
  <c r="BE208" i="2"/>
  <c r="BE215" i="2"/>
  <c r="BE220" i="2"/>
  <c r="BE223" i="2"/>
  <c r="BE224" i="2"/>
  <c r="BE229" i="2"/>
  <c r="F37" i="2"/>
  <c r="BD95" i="1" s="1"/>
  <c r="BD94" i="1" s="1"/>
  <c r="W33" i="1" s="1"/>
  <c r="F36" i="2"/>
  <c r="BC95" i="1" s="1"/>
  <c r="BC94" i="1" s="1"/>
  <c r="W32" i="1" s="1"/>
  <c r="F33" i="2"/>
  <c r="AZ95" i="1" s="1"/>
  <c r="AZ94" i="1" s="1"/>
  <c r="W29" i="1" s="1"/>
  <c r="J33" i="2"/>
  <c r="AV95" i="1" s="1"/>
  <c r="F35" i="2"/>
  <c r="BB95" i="1" s="1"/>
  <c r="BB94" i="1" s="1"/>
  <c r="AX94" i="1" s="1"/>
  <c r="T125" i="2" l="1"/>
  <c r="T124" i="2" s="1"/>
  <c r="R125" i="2"/>
  <c r="R124" i="2" s="1"/>
  <c r="BJ125" i="2"/>
  <c r="BJ124" i="2" s="1"/>
  <c r="J124" i="2" s="1"/>
  <c r="J30" i="2" s="1"/>
  <c r="AG95" i="1" s="1"/>
  <c r="AG94" i="1" s="1"/>
  <c r="AK26" i="1" s="1"/>
  <c r="P125" i="2"/>
  <c r="P124" i="2"/>
  <c r="AU95" i="1" s="1"/>
  <c r="AU94" i="1" s="1"/>
  <c r="J126" i="2"/>
  <c r="J98" i="2" s="1"/>
  <c r="AV94" i="1"/>
  <c r="AK29" i="1" s="1"/>
  <c r="AY94" i="1"/>
  <c r="W31" i="1"/>
  <c r="F34" i="2"/>
  <c r="BA95" i="1" s="1"/>
  <c r="BA94" i="1" s="1"/>
  <c r="AW94" i="1" s="1"/>
  <c r="AK30" i="1" s="1"/>
  <c r="J34" i="2"/>
  <c r="AW95" i="1" s="1"/>
  <c r="AT95" i="1" s="1"/>
  <c r="J39" i="2" l="1"/>
  <c r="AK35" i="1"/>
  <c r="J125" i="2"/>
  <c r="J97" i="2" s="1"/>
  <c r="AN95" i="1"/>
  <c r="J96" i="2"/>
  <c r="AT94" i="1"/>
  <c r="W30" i="1"/>
  <c r="AN94" i="1" l="1"/>
</calcChain>
</file>

<file path=xl/sharedStrings.xml><?xml version="1.0" encoding="utf-8"?>
<sst xmlns="http://schemas.openxmlformats.org/spreadsheetml/2006/main" count="1603" uniqueCount="451">
  <si>
    <t>Export Komplet</t>
  </si>
  <si>
    <t/>
  </si>
  <si>
    <t>2.0</t>
  </si>
  <si>
    <t>False</t>
  </si>
  <si>
    <t>{b472abe0-3fc8-4b62-8664-74d59bf44df5}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</si>
  <si>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</si>
  <si>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</si>
  <si>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</si>
  <si>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</si>
  <si>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</si>
  <si>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</si>
  <si>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20-22</t>
  </si>
  <si>
    <t>Stavba:</t>
  </si>
  <si>
    <t>TT_DVOR 3_Hospodárska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</si>
  <si>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</si>
  <si>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</si>
  <si>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</si>
  <si>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</si>
  <si>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</si>
  <si>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</si>
  <si>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</si>
  <si>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</si>
  <si>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</si>
  <si>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</si>
  <si>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</si>
  <si>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</si>
  <si>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</si>
  <si>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</si>
  <si>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</si>
  <si>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</si>
  <si>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</si>
  <si>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</si>
  <si>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</si>
  <si>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</si>
  <si>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</si>
  <si>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</si>
  <si>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</si>
  <si>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</si>
  <si>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</si>
  <si>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</si>
  <si>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</si>
  <si>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</si>
  <si>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</si>
  <si>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</si>
  <si>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</si>
  <si>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</si>
  <si>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</si>
  <si>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</si>
  <si>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</si>
  <si>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</si>
  <si>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</si>
  <si>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</si>
  <si>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</si>
  <si>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</si>
  <si>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</si>
  <si>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</si>
  <si>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</si>
  <si>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</si>
  <si>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</si>
  <si>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</si>
  <si>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</si>
  <si>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</si>
  <si>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</si>
  <si>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</si>
  <si>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</si>
  <si>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</si>
  <si>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</si>
  <si>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</si>
  <si>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</si>
  <si>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</si>
  <si>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</si>
  <si>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</si>
  <si>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</si>
  <si>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</si>
  <si>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</si>
  <si>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</si>
  <si>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</si>
  <si>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</si>
  <si>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3.SO3</t>
  </si>
  <si>
    <t>Sadové úpravy</t>
  </si>
  <si>
    <t>STA</t>
  </si>
  <si>
    <t>1</t>
  </si>
  <si>
    <t>{e268ccd2-0877-44d2-bc4b-ce021aaa7d7a}</t>
  </si>
  <si>
    <t>KRYCÍ LIST ROZPOČTU</t>
  </si>
  <si>
    <t>Objekt:</t>
  </si>
  <si>
    <t>3.SO3 - Sadové úpravy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</si>
  <si>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</si>
  <si>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</si>
  <si>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</si>
  <si>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</si>
  <si>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</si>
  <si>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</si>
  <si>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 - Pestovateľské opatrenia</t>
  </si>
  <si>
    <t xml:space="preserve">    2. - Prípravné práce</t>
  </si>
  <si>
    <t xml:space="preserve">    3. - Výsadba stromov</t>
  </si>
  <si>
    <t xml:space="preserve">    4. - Výsadba krov</t>
  </si>
  <si>
    <t xml:space="preserve">    5. - Výsev trávnika</t>
  </si>
  <si>
    <t xml:space="preserve">    6. - Predzáhradky</t>
  </si>
  <si>
    <t xml:space="preserve">    7. - Ostatné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</si>
  <si>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</si>
  <si>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</si>
  <si>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</si>
  <si>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</si>
  <si>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</si>
  <si>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</si>
  <si>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</si>
  <si>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</si>
  <si>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</si>
  <si>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</si>
  <si>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</si>
  <si>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</si>
  <si>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</si>
  <si>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</si>
  <si>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</t>
  </si>
  <si>
    <t>Pestovateľské opatrenia</t>
  </si>
  <si>
    <t>K</t>
  </si>
  <si>
    <t>111212111.S</t>
  </si>
  <si>
    <t>Odstránenie drevín priem. do 100 mm s odstránením pňa v rovine alebo na svahu do 1:5</t>
  </si>
  <si>
    <t>m2</t>
  </si>
  <si>
    <t>4</t>
  </si>
  <si>
    <t>2</t>
  </si>
  <si>
    <t>418849755</t>
  </si>
  <si>
    <t>111212131.S</t>
  </si>
  <si>
    <t>Odstránenie drevín priem. nad 100 mm s odstránením pňa v rovine alebo na svahu do 1:5</t>
  </si>
  <si>
    <t>413492646</t>
  </si>
  <si>
    <t>3</t>
  </si>
  <si>
    <t>112103121.S</t>
  </si>
  <si>
    <t>Vyrúbanie stromu v sťažených podm. vo svahu do 1:5, priemer kmeňa nad 100 do 200 mm</t>
  </si>
  <si>
    <t>ks</t>
  </si>
  <si>
    <t>-1041950109</t>
  </si>
  <si>
    <t>112103122.S</t>
  </si>
  <si>
    <t>Vyrúbanie stromu v sťažených podm. vo svahu do 1:5, priemer kmeňa nad 200 do 300 mm</t>
  </si>
  <si>
    <t>-1158250387</t>
  </si>
  <si>
    <t>5</t>
  </si>
  <si>
    <t>112103123.S</t>
  </si>
  <si>
    <t>Vyrúbanie stromu v sťažených podm. vo svahu do 1:5, priemer kmeňa nad 300 do 400 mm</t>
  </si>
  <si>
    <t>1499246489</t>
  </si>
  <si>
    <t>6</t>
  </si>
  <si>
    <t>112203211.S</t>
  </si>
  <si>
    <t>Odstránenie pňa v sťaž. podmienkach v rovine alebo na svahu do 1:5 priemeru nad 100 do 200 mm</t>
  </si>
  <si>
    <t>-1803535434</t>
  </si>
  <si>
    <t>7</t>
  </si>
  <si>
    <t>112203212.S</t>
  </si>
  <si>
    <t>Odstránenie pňa v sťaž. podmienkach v rovine alebo na svahu do 1:5 priemeru nad 200 do 300 mm</t>
  </si>
  <si>
    <t>-1511682925</t>
  </si>
  <si>
    <t>8</t>
  </si>
  <si>
    <t>112203213.S</t>
  </si>
  <si>
    <t>Odstránenie pňa v sťaž. podmienkach v rovine alebo na svahu do 1:5 priemeru nad 300 do 400 mm (+4 pne v teréne)</t>
  </si>
  <si>
    <t>793535512</t>
  </si>
  <si>
    <t>9</t>
  </si>
  <si>
    <t>2 004</t>
  </si>
  <si>
    <t>Rez drevín, odborný rez podľa arboristického štandardu</t>
  </si>
  <si>
    <t>512</t>
  </si>
  <si>
    <t>-984099985</t>
  </si>
  <si>
    <t>2.</t>
  </si>
  <si>
    <t>Prípravné práce</t>
  </si>
  <si>
    <t>10</t>
  </si>
  <si>
    <t>184807111.S</t>
  </si>
  <si>
    <t>Ochrana stromu debnením pred poškodením stavebnou činnosťou zhotovenie</t>
  </si>
  <si>
    <t>613801961</t>
  </si>
  <si>
    <t>11</t>
  </si>
  <si>
    <t>184807112.S</t>
  </si>
  <si>
    <t>Ochrana stromu debnením pred poškodením stavebnou činnosťou odstránenie</t>
  </si>
  <si>
    <t>-440818564</t>
  </si>
  <si>
    <t>12</t>
  </si>
  <si>
    <t>111105111.S</t>
  </si>
  <si>
    <t>Odstránenie stariny s naložením, odvozom odpadu do 20 km v rovine alebo na svahu do 1:5</t>
  </si>
  <si>
    <t>-2120308083</t>
  </si>
  <si>
    <t>VV</t>
  </si>
  <si>
    <t>39"kry"+525"trávnik"</t>
  </si>
  <si>
    <t>13</t>
  </si>
  <si>
    <t>182001111.S</t>
  </si>
  <si>
    <t>Plošná úprava terénu pri nerovnostiach terénu nad 50-100mm v rovine alebo na svahu do 1:5, 2/3 plochy</t>
  </si>
  <si>
    <t>1400580235</t>
  </si>
  <si>
    <t>14</t>
  </si>
  <si>
    <t>183403114.S</t>
  </si>
  <si>
    <t>Obrobenie pôdy kultivátorovaním v rovine alebo na svahu do 1:5</t>
  </si>
  <si>
    <t>495837799</t>
  </si>
  <si>
    <t>15</t>
  </si>
  <si>
    <t>183403153.S</t>
  </si>
  <si>
    <t>Obrobenie pôdy hrabaním v rovine alebo na svahu do 1:5, 2x</t>
  </si>
  <si>
    <t>867666453</t>
  </si>
  <si>
    <t>2*564</t>
  </si>
  <si>
    <t>3.</t>
  </si>
  <si>
    <t>Výsadba stromov</t>
  </si>
  <si>
    <t>16</t>
  </si>
  <si>
    <t>183101215.S</t>
  </si>
  <si>
    <t>Hĺbenie jamiek pre výsadbu v horn. 1-4 s výmenou pôdy do 50% v rovine alebo na svahu do 1:5 objemu nad 0,125 do 0,40 m3</t>
  </si>
  <si>
    <t>1918202346</t>
  </si>
  <si>
    <t>17</t>
  </si>
  <si>
    <t>M</t>
  </si>
  <si>
    <t>S 1003</t>
  </si>
  <si>
    <t>Hydrogel - 1kg/strom</t>
  </si>
  <si>
    <t>kg</t>
  </si>
  <si>
    <t>-1585672159</t>
  </si>
  <si>
    <t>18</t>
  </si>
  <si>
    <t>S 1011</t>
  </si>
  <si>
    <t>Pôdny kondicionér so živinami - 0,1 kg/strom</t>
  </si>
  <si>
    <t>1934354505</t>
  </si>
  <si>
    <t>5*0,1</t>
  </si>
  <si>
    <t>19</t>
  </si>
  <si>
    <t>184102114.S</t>
  </si>
  <si>
    <t>Výsadba dreviny s balom v rovine alebo na svahu do 1:5, priemer balu nad 400 do 500 mm</t>
  </si>
  <si>
    <t>180639528</t>
  </si>
  <si>
    <t>s1.1</t>
  </si>
  <si>
    <t>Acer campestre, o 16/18cm</t>
  </si>
  <si>
    <t>1951952110</t>
  </si>
  <si>
    <t>21</t>
  </si>
  <si>
    <t>s2s</t>
  </si>
  <si>
    <t>Robinia x margaretta ´Casque Rouge´ (´Pink Cascade´), o 16/18cm</t>
  </si>
  <si>
    <t>-1073518744</t>
  </si>
  <si>
    <t>22</t>
  </si>
  <si>
    <t>s3s</t>
  </si>
  <si>
    <t>Sophora japonica´, o 16/18cm</t>
  </si>
  <si>
    <t>-961382069</t>
  </si>
  <si>
    <t>23</t>
  </si>
  <si>
    <t>5812532200</t>
  </si>
  <si>
    <t>Záhradnícky substrát voľne ložený, 200l/strom</t>
  </si>
  <si>
    <t>m3</t>
  </si>
  <si>
    <t>112137560</t>
  </si>
  <si>
    <t>5*0,2</t>
  </si>
  <si>
    <t>24</t>
  </si>
  <si>
    <t>2 006</t>
  </si>
  <si>
    <t>Výchovný rez pred výsadbou, odborný rez podľa arboristického štandardu</t>
  </si>
  <si>
    <t>1380500959</t>
  </si>
  <si>
    <t>25</t>
  </si>
  <si>
    <t>184202112.S</t>
  </si>
  <si>
    <t>Zakotvenie dreviny troma a viac kolmi pri priemere kolov do 100 mm pri dĺžke kolov do 3 m</t>
  </si>
  <si>
    <t>-1045887537</t>
  </si>
  <si>
    <t>26</t>
  </si>
  <si>
    <t>M 1004</t>
  </si>
  <si>
    <t>Kotviace koly, pr. 60mm. dĺžka 3m, 3ks/strom</t>
  </si>
  <si>
    <t>-1340252556</t>
  </si>
  <si>
    <t>27</t>
  </si>
  <si>
    <t>M 1005</t>
  </si>
  <si>
    <t>Kotviace polkoly, pr. 60mm. dĺžka 3 m, 2ks/strom</t>
  </si>
  <si>
    <t>54112873</t>
  </si>
  <si>
    <t>28</t>
  </si>
  <si>
    <t>M 1007</t>
  </si>
  <si>
    <t xml:space="preserve">Viazací a spojovací materiál </t>
  </si>
  <si>
    <t>1830212042</t>
  </si>
  <si>
    <t>29</t>
  </si>
  <si>
    <t>184921093.S</t>
  </si>
  <si>
    <t>Mulčovanie rastlín pri hrúbke mulča nad 50 do 100 mm v rovine alebo na svahu do 1:5</t>
  </si>
  <si>
    <t>1282602093</t>
  </si>
  <si>
    <t>30</t>
  </si>
  <si>
    <t>055410000100.S</t>
  </si>
  <si>
    <t>Mulčovacia kôra smreková, 75 l/strom</t>
  </si>
  <si>
    <t>l</t>
  </si>
  <si>
    <t>-409055299</t>
  </si>
  <si>
    <t>5"stromov"*75"l"</t>
  </si>
  <si>
    <t>31</t>
  </si>
  <si>
    <t>185804311.S</t>
  </si>
  <si>
    <t>Zaliatie rastlín vodou, plochy jednotlivo do 20 m2</t>
  </si>
  <si>
    <t>1959604156</t>
  </si>
  <si>
    <t>5"stromov"*100/1000</t>
  </si>
  <si>
    <t>32</t>
  </si>
  <si>
    <t>185851111.S</t>
  </si>
  <si>
    <t>Dovoz vody pre zálievku rastlín na vzdialenosť do 6000 m</t>
  </si>
  <si>
    <t>-533525559</t>
  </si>
  <si>
    <t>4.</t>
  </si>
  <si>
    <t>Výsadba krov</t>
  </si>
  <si>
    <t>33</t>
  </si>
  <si>
    <t>183101212.S</t>
  </si>
  <si>
    <t>Hĺbenie jamiek pre výsadbu v horn. 1-4 s výmenou pôdy do 50% v rovine alebo na svahu do 1:5 objemu nad 0,01 do 0,02 m3</t>
  </si>
  <si>
    <t>-247147687</t>
  </si>
  <si>
    <t>34</t>
  </si>
  <si>
    <t>183104231.S</t>
  </si>
  <si>
    <t>Hĺbenie ryhy v horn. 1-4 s výmenou pôdy do 50% v rovine alebo na svahu do 1:5, šírky do 600mm, hĺbky do 500mm</t>
  </si>
  <si>
    <t>m</t>
  </si>
  <si>
    <t>-1224192008</t>
  </si>
  <si>
    <t>15,4+22,9+15,7</t>
  </si>
  <si>
    <t>35</t>
  </si>
  <si>
    <t>184102111.S</t>
  </si>
  <si>
    <t>Výsadba dreviny s balom v rovine alebo na svahu do 1:5, priemer balu nad 100 do 200 mm</t>
  </si>
  <si>
    <t>-200912106</t>
  </si>
  <si>
    <t>36</t>
  </si>
  <si>
    <t>k1.1</t>
  </si>
  <si>
    <t>Forsythia x intermedia ´Lynwood´, co 3L, 50/60cm</t>
  </si>
  <si>
    <t>-2005349973</t>
  </si>
  <si>
    <t>37</t>
  </si>
  <si>
    <t>184701112.S</t>
  </si>
  <si>
    <t>Výsadba živého plota do vopred vyhĺbenej ryhy v rovine alebo na svahu do 1:5 z drevín s balom</t>
  </si>
  <si>
    <t>1992790216</t>
  </si>
  <si>
    <t>38</t>
  </si>
  <si>
    <t>k1</t>
  </si>
  <si>
    <t>Ligustrum vulgare, co 2L, 40/60cm</t>
  </si>
  <si>
    <t>1714170592</t>
  </si>
  <si>
    <t>39</t>
  </si>
  <si>
    <t>5812532200.k</t>
  </si>
  <si>
    <t>Záhradnícky substrát voľne ložený, 5l/ker</t>
  </si>
  <si>
    <t>-823936802</t>
  </si>
  <si>
    <t>120*0,05</t>
  </si>
  <si>
    <t>40</t>
  </si>
  <si>
    <t>1937550770</t>
  </si>
  <si>
    <t>39+3</t>
  </si>
  <si>
    <t>41</t>
  </si>
  <si>
    <t>-335939564</t>
  </si>
  <si>
    <t>45*75"l"</t>
  </si>
  <si>
    <t>42</t>
  </si>
  <si>
    <t>-1651716229</t>
  </si>
  <si>
    <t>120"krov"*20/1000</t>
  </si>
  <si>
    <t>43</t>
  </si>
  <si>
    <t>370967198</t>
  </si>
  <si>
    <t>5.</t>
  </si>
  <si>
    <t>Výsev trávnika</t>
  </si>
  <si>
    <t>44</t>
  </si>
  <si>
    <t>122101101.S</t>
  </si>
  <si>
    <t>Odkopávka a prekopávka nezapažená v horninách 1-2 do 100 m3</t>
  </si>
  <si>
    <t>1486448080</t>
  </si>
  <si>
    <t>60*0,05</t>
  </si>
  <si>
    <t>45</t>
  </si>
  <si>
    <t>181101101.S</t>
  </si>
  <si>
    <t>Úprava pláne v zárezoch v hornine 1-4 bez zhutnenia</t>
  </si>
  <si>
    <t>78929812</t>
  </si>
  <si>
    <t>46</t>
  </si>
  <si>
    <t>564782415.st</t>
  </si>
  <si>
    <t xml:space="preserve">Spracovanie priepustnej podkladovej zmesy primiešaním kameniva fr. 0-16mm v pomere 1:1 v hrúbke 100mm </t>
  </si>
  <si>
    <t>1447827462</t>
  </si>
  <si>
    <t>60"štrkový trávnik"*0,1</t>
  </si>
  <si>
    <t>47</t>
  </si>
  <si>
    <t>583310003200.S</t>
  </si>
  <si>
    <t>Štrkopiesok frakcia 0-16 mm</t>
  </si>
  <si>
    <t>t</t>
  </si>
  <si>
    <t>538498226</t>
  </si>
  <si>
    <t>60*0,05*1,7"štrkový trávnik"</t>
  </si>
  <si>
    <t>48</t>
  </si>
  <si>
    <t>183403161.S</t>
  </si>
  <si>
    <t>Obrobenie pôdy valcovaním v rovine alebo na svahu do 1:5</t>
  </si>
  <si>
    <t>-323861781</t>
  </si>
  <si>
    <t>465"trávnik parkový"+60"trávnik štrkový"</t>
  </si>
  <si>
    <t>49</t>
  </si>
  <si>
    <t>180402115</t>
  </si>
  <si>
    <t>Založenie trávnika parkového výsevom v rovine do 1:5</t>
  </si>
  <si>
    <t>514762136</t>
  </si>
  <si>
    <t>50</t>
  </si>
  <si>
    <t>0057211500</t>
  </si>
  <si>
    <t>Trávové semeno - zmes - parkový trávnik, 40g/m2</t>
  </si>
  <si>
    <t>-616063642</t>
  </si>
  <si>
    <t>465"trávnik parkový"*0,04</t>
  </si>
  <si>
    <t>51</t>
  </si>
  <si>
    <t>M 1012</t>
  </si>
  <si>
    <t>Trávna zmes s prímesou suchomilných trvaliek, 5g/m2</t>
  </si>
  <si>
    <t>1407074795</t>
  </si>
  <si>
    <t>60"štrkový trávnik"*0,005</t>
  </si>
  <si>
    <t>6.</t>
  </si>
  <si>
    <t>Predzáhradky</t>
  </si>
  <si>
    <t>52</t>
  </si>
  <si>
    <t>184801131.S</t>
  </si>
  <si>
    <t>PREDZÁHRADKY- Ošetrenie, odburinenie, okopávka vysadených drevín - v rovine alebo na svahu do 1:5-100%</t>
  </si>
  <si>
    <t>102532896</t>
  </si>
  <si>
    <t>53</t>
  </si>
  <si>
    <t>184801133.S</t>
  </si>
  <si>
    <t>PREDZÁHRADKY -  presadenie krov, trvaliek, cibuľovín v rovine alebo na svahu do 1:5, - 25%</t>
  </si>
  <si>
    <t>-1621837350</t>
  </si>
  <si>
    <t>54</t>
  </si>
  <si>
    <t>-1599074022</t>
  </si>
  <si>
    <t>55</t>
  </si>
  <si>
    <t>632335670</t>
  </si>
  <si>
    <t>56</t>
  </si>
  <si>
    <t>M001</t>
  </si>
  <si>
    <t>Hydrangea quercifolia ´Amethyst´, co 5L, 50/60cm</t>
  </si>
  <si>
    <t>635876827</t>
  </si>
  <si>
    <t>57</t>
  </si>
  <si>
    <t>M002</t>
  </si>
  <si>
    <t>Paeonia ´Charles White´, co 5L, 20/30cm</t>
  </si>
  <si>
    <t>2082251932</t>
  </si>
  <si>
    <t>58</t>
  </si>
  <si>
    <t>-1956486579</t>
  </si>
  <si>
    <t>16*0,05</t>
  </si>
  <si>
    <t>59</t>
  </si>
  <si>
    <t>1612782924</t>
  </si>
  <si>
    <t>60</t>
  </si>
  <si>
    <t>055410000100.S1</t>
  </si>
  <si>
    <t>Mulčovacia kôra smreková, 75 l/m2</t>
  </si>
  <si>
    <t>-23111812</t>
  </si>
  <si>
    <t>17,3*75"l"</t>
  </si>
  <si>
    <t>61</t>
  </si>
  <si>
    <t>861108332</t>
  </si>
  <si>
    <t>16"krov"*20/1000</t>
  </si>
  <si>
    <t>62</t>
  </si>
  <si>
    <t>720393154</t>
  </si>
  <si>
    <t>7.</t>
  </si>
  <si>
    <t>Ostatné</t>
  </si>
  <si>
    <t>63</t>
  </si>
  <si>
    <t>162401411.S</t>
  </si>
  <si>
    <t>Vodorovné premiestnenie konárov stromov nad 100 do 300 mm do 3000 m</t>
  </si>
  <si>
    <t>1417655959</t>
  </si>
  <si>
    <t>64</t>
  </si>
  <si>
    <t>162401412.S</t>
  </si>
  <si>
    <t>Vodorovné premiestnenie konárov stromov nad 300 do 500 mm do 3000 m</t>
  </si>
  <si>
    <t>-1769877311</t>
  </si>
  <si>
    <t>65</t>
  </si>
  <si>
    <t>162401421.S</t>
  </si>
  <si>
    <t>Príplatok za každých ďalších 1000 m premiest.,konárov stromov nad 100 do 300 mm po spevnenej ceste</t>
  </si>
  <si>
    <t>593401924</t>
  </si>
  <si>
    <t>66</t>
  </si>
  <si>
    <t>162401422.S</t>
  </si>
  <si>
    <t>Príplatok za každých ďalších 1000 m premiest.,konárov stromov nad 300 do 500 mm po spevnenej ceste</t>
  </si>
  <si>
    <t>141414024</t>
  </si>
  <si>
    <t>67</t>
  </si>
  <si>
    <t>162501411.S</t>
  </si>
  <si>
    <t>Vodorovné premiestnenie kmeňov nad 100 do 300 mm do 3000 m</t>
  </si>
  <si>
    <t>1300292400</t>
  </si>
  <si>
    <t>68</t>
  </si>
  <si>
    <t>162501412.S</t>
  </si>
  <si>
    <t>Vodorovné premiestnenie kmeňov nad 300 do 500 mm do 3000 m</t>
  </si>
  <si>
    <t>711223621</t>
  </si>
  <si>
    <t>69</t>
  </si>
  <si>
    <t>162501421.S</t>
  </si>
  <si>
    <t>Príplatok za každých ďalších 1000 m premiest.,kmeňov stromov nad 100 do 300 mm po spevnenej ceste</t>
  </si>
  <si>
    <t>-1545663190</t>
  </si>
  <si>
    <t>70</t>
  </si>
  <si>
    <t>162501422.S</t>
  </si>
  <si>
    <t>Príplatok za každých ďalších 1000 m premiest.,kmeňov stromov nad 300 do 500 mm po spevnenej ceste</t>
  </si>
  <si>
    <t>179609193</t>
  </si>
  <si>
    <t>71</t>
  </si>
  <si>
    <t>162601411.S</t>
  </si>
  <si>
    <t>Vodorovné premiestnenie pňov nad 100 do 300 mm do 3000 m</t>
  </si>
  <si>
    <t>1676675507</t>
  </si>
  <si>
    <t>72</t>
  </si>
  <si>
    <t>162601412.S</t>
  </si>
  <si>
    <t>Vodorovné premiestnenie pňov nad 300 do 500 mm do 3000 m</t>
  </si>
  <si>
    <t>1838839249</t>
  </si>
  <si>
    <t>73</t>
  </si>
  <si>
    <t>162601421.S</t>
  </si>
  <si>
    <t>Príplatok za každých ďalších 1000 m premiest.,pňov nad 100 do 300 mm po spevnenej ceste</t>
  </si>
  <si>
    <t>565931018</t>
  </si>
  <si>
    <t>74</t>
  </si>
  <si>
    <t>162601422.S</t>
  </si>
  <si>
    <t>Príplatok za každých ďalších 1000 m premiest.,pňov nad 300 do 500 mm po spevnenej ceste</t>
  </si>
  <si>
    <t>-1961974728</t>
  </si>
  <si>
    <t>75</t>
  </si>
  <si>
    <t>162301500.S</t>
  </si>
  <si>
    <t>Vodorovné premiestnenie vyklčovaných krovín do priemeru kmeňa 100 mm na vzdialenosť 3000 m</t>
  </si>
  <si>
    <t>-1891282856</t>
  </si>
  <si>
    <t>76</t>
  </si>
  <si>
    <t>162301509.S</t>
  </si>
  <si>
    <t>Príplatok za každých ďalších 1000 m premiest., vyklčovaných krovín po spevnenej ceste</t>
  </si>
  <si>
    <t>-364078059</t>
  </si>
  <si>
    <t>77</t>
  </si>
  <si>
    <t>171201201</t>
  </si>
  <si>
    <t>Poplatok za uloženie sypaniny na skládky do 100 m3</t>
  </si>
  <si>
    <t>1110899571</t>
  </si>
  <si>
    <t>(564*0,05)+(60*0,05)*1,2*1,4</t>
  </si>
  <si>
    <t>998231312.1</t>
  </si>
  <si>
    <t xml:space="preserve">Poplatok za uloženie drevnej hmoty </t>
  </si>
  <si>
    <t>-1731813536</t>
  </si>
  <si>
    <t>998231311.S</t>
  </si>
  <si>
    <t>Presun hmôt pre sadovnícke a krajinárske úpravy do 5000 m vodorovne bez zvislého presunu</t>
  </si>
  <si>
    <t>1790697667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</si>
</sst>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170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98" t="s">
        <v>11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12</v>
      </c>
      <c r="K6" s="199" t="s">
        <v>13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2.75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399999999999999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5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399999999999999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200" t="s">
        <v>1</v>
      </c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201">
        <f>ROUND(AG94,2)</f>
        <v>0</v>
      </c>
      <c r="AL26" s="202"/>
      <c r="AM26" s="202"/>
      <c r="AN26" s="202"/>
      <c r="AO26" s="202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203" t="s">
        <v>34</v>
      </c>
      <c r="M28" s="203"/>
      <c r="N28" s="203"/>
      <c r="O28" s="203"/>
      <c r="P28" s="203"/>
      <c r="Q28" s="27"/>
      <c r="R28" s="27"/>
      <c r="S28" s="27"/>
      <c r="T28" s="27"/>
      <c r="U28" s="27"/>
      <c r="V28" s="27"/>
      <c r="W28" s="203" t="s">
        <v>35</v>
      </c>
      <c r="X28" s="203"/>
      <c r="Y28" s="203"/>
      <c r="Z28" s="203"/>
      <c r="AA28" s="203"/>
      <c r="AB28" s="203"/>
      <c r="AC28" s="203"/>
      <c r="AD28" s="203"/>
      <c r="AE28" s="203"/>
      <c r="AF28" s="27"/>
      <c r="AG28" s="27"/>
      <c r="AH28" s="27"/>
      <c r="AI28" s="27"/>
      <c r="AJ28" s="27"/>
      <c r="AK28" s="203" t="s">
        <v>36</v>
      </c>
      <c r="AL28" s="203"/>
      <c r="AM28" s="203"/>
      <c r="AN28" s="203"/>
      <c r="AO28" s="203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37</v>
      </c>
      <c r="F29" s="24" t="s">
        <v>38</v>
      </c>
      <c r="L29" s="193">
        <v>0.2</v>
      </c>
      <c r="M29" s="192"/>
      <c r="N29" s="192"/>
      <c r="O29" s="192"/>
      <c r="P29" s="192"/>
      <c r="W29" s="191">
        <f>ROUND(AZ94, 2)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ROUND(AV94, 2)</f>
        <v>0</v>
      </c>
      <c r="AL29" s="192"/>
      <c r="AM29" s="192"/>
      <c r="AN29" s="192"/>
      <c r="AO29" s="192"/>
      <c r="AR29" s="32"/>
    </row>
    <row r="30" spans="1:71" s="3" customFormat="1" ht="14.45" customHeight="1" x14ac:dyDescent="0.2">
      <c r="B30" s="32"/>
      <c r="F30" s="24" t="s">
        <v>39</v>
      </c>
      <c r="L30" s="193">
        <v>0.2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2"/>
    </row>
    <row r="31" spans="1:71" s="3" customFormat="1" ht="14.45" hidden="1" customHeight="1" x14ac:dyDescent="0.2">
      <c r="B31" s="32"/>
      <c r="F31" s="24" t="s">
        <v>40</v>
      </c>
      <c r="L31" s="193">
        <v>0.2</v>
      </c>
      <c r="M31" s="192"/>
      <c r="N31" s="192"/>
      <c r="O31" s="192"/>
      <c r="P31" s="192"/>
      <c r="W31" s="191">
        <f>ROUND(BB94, 2)</f>
        <v>0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2"/>
    </row>
    <row r="32" spans="1:71" s="3" customFormat="1" ht="14.45" hidden="1" customHeight="1" x14ac:dyDescent="0.2">
      <c r="B32" s="32"/>
      <c r="F32" s="24" t="s">
        <v>41</v>
      </c>
      <c r="L32" s="193">
        <v>0.2</v>
      </c>
      <c r="M32" s="192"/>
      <c r="N32" s="192"/>
      <c r="O32" s="192"/>
      <c r="P32" s="192"/>
      <c r="W32" s="191">
        <f>ROUND(BC94, 2)</f>
        <v>0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2"/>
    </row>
    <row r="33" spans="1:57" s="3" customFormat="1" ht="14.45" hidden="1" customHeight="1" x14ac:dyDescent="0.2">
      <c r="B33" s="32"/>
      <c r="F33" s="24" t="s">
        <v>42</v>
      </c>
      <c r="L33" s="193">
        <v>0</v>
      </c>
      <c r="M33" s="192"/>
      <c r="N33" s="192"/>
      <c r="O33" s="192"/>
      <c r="P33" s="192"/>
      <c r="W33" s="191">
        <f>ROUND(BD94, 2)</f>
        <v>0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194" t="s">
        <v>45</v>
      </c>
      <c r="Y35" s="195"/>
      <c r="Z35" s="195"/>
      <c r="AA35" s="195"/>
      <c r="AB35" s="195"/>
      <c r="AC35" s="35"/>
      <c r="AD35" s="35"/>
      <c r="AE35" s="35"/>
      <c r="AF35" s="35"/>
      <c r="AG35" s="35"/>
      <c r="AH35" s="35"/>
      <c r="AI35" s="35"/>
      <c r="AJ35" s="35"/>
      <c r="AK35" s="196">
        <f>SUM(AK26:AK33)</f>
        <v>0</v>
      </c>
      <c r="AL35" s="195"/>
      <c r="AM35" s="195"/>
      <c r="AN35" s="195"/>
      <c r="AO35" s="197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20-22</v>
      </c>
      <c r="AR84" s="46"/>
    </row>
    <row r="85" spans="1:91" s="5" customFormat="1" ht="36.950000000000003" customHeight="1" x14ac:dyDescent="0.2">
      <c r="B85" s="47"/>
      <c r="C85" s="48" t="s">
        <v>12</v>
      </c>
      <c r="L85" s="182" t="str">
        <f>K6</f>
        <v>TT_DVOR 3_Hospodárska od Sládkovičovej po Študentskú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7"/>
    </row>
    <row r="86" spans="1:91" s="2" customFormat="1" ht="6.95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84" t="str">
        <f>IF(AN8= "","",AN8)</f>
        <v>15. 8. 2020</v>
      </c>
      <c r="AN87" s="184"/>
      <c r="AO87" s="27"/>
      <c r="AP87" s="27"/>
      <c r="AQ87" s="27"/>
      <c r="AR87" s="28"/>
      <c r="BE87" s="27"/>
    </row>
    <row r="88" spans="1:91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85" t="str">
        <f>IF(E17="","",E17)</f>
        <v>Rudbeckia s.r.o.</v>
      </c>
      <c r="AN89" s="186"/>
      <c r="AO89" s="186"/>
      <c r="AP89" s="186"/>
      <c r="AQ89" s="27"/>
      <c r="AR89" s="28"/>
      <c r="AS89" s="187" t="s">
        <v>53</v>
      </c>
      <c r="AT89" s="18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85" t="str">
        <f>IF(E20="","",E20)</f>
        <v>Ing. Júlia Straňáková</v>
      </c>
      <c r="AN90" s="186"/>
      <c r="AO90" s="186"/>
      <c r="AP90" s="186"/>
      <c r="AQ90" s="27"/>
      <c r="AR90" s="28"/>
      <c r="AS90" s="189"/>
      <c r="AT90" s="19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89"/>
      <c r="AT91" s="19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72" t="s">
        <v>54</v>
      </c>
      <c r="D92" s="173"/>
      <c r="E92" s="173"/>
      <c r="F92" s="173"/>
      <c r="G92" s="173"/>
      <c r="H92" s="55"/>
      <c r="I92" s="174" t="s">
        <v>55</v>
      </c>
      <c r="J92" s="173"/>
      <c r="K92" s="173"/>
      <c r="L92" s="173"/>
      <c r="M92" s="173"/>
      <c r="N92" s="173"/>
      <c r="O92" s="173"/>
      <c r="P92" s="173"/>
      <c r="Q92" s="173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5" t="s">
        <v>56</v>
      </c>
      <c r="AH92" s="173"/>
      <c r="AI92" s="173"/>
      <c r="AJ92" s="173"/>
      <c r="AK92" s="173"/>
      <c r="AL92" s="173"/>
      <c r="AM92" s="173"/>
      <c r="AN92" s="174" t="s">
        <v>57</v>
      </c>
      <c r="AO92" s="173"/>
      <c r="AP92" s="176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421.28021999999999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79" t="s">
        <v>78</v>
      </c>
      <c r="E95" s="179"/>
      <c r="F95" s="179"/>
      <c r="G95" s="179"/>
      <c r="H95" s="179"/>
      <c r="I95" s="77"/>
      <c r="J95" s="179" t="s">
        <v>79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'3.SO3 - Sadové úpravy'!J30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8" t="s">
        <v>80</v>
      </c>
      <c r="AR95" s="75"/>
      <c r="AS95" s="79">
        <v>0</v>
      </c>
      <c r="AT95" s="80">
        <f>ROUND(SUM(AV95:AW95),2)</f>
        <v>0</v>
      </c>
      <c r="AU95" s="81">
        <f>'3.SO3 - Sadové úpravy'!P124</f>
        <v>421.28021799999993</v>
      </c>
      <c r="AV95" s="80">
        <f>'3.SO3 - Sadové úpravy'!J33</f>
        <v>0</v>
      </c>
      <c r="AW95" s="80">
        <f>'3.SO3 - Sadové úpravy'!J34</f>
        <v>0</v>
      </c>
      <c r="AX95" s="80">
        <f>'3.SO3 - Sadové úpravy'!J35</f>
        <v>0</v>
      </c>
      <c r="AY95" s="80">
        <f>'3.SO3 - Sadové úpravy'!J36</f>
        <v>0</v>
      </c>
      <c r="AZ95" s="80">
        <f>'3.SO3 - Sadové úpravy'!F33</f>
        <v>0</v>
      </c>
      <c r="BA95" s="80">
        <f>'3.SO3 - Sadové úpravy'!F34</f>
        <v>0</v>
      </c>
      <c r="BB95" s="80">
        <f>'3.SO3 - Sadové úpravy'!F35</f>
        <v>0</v>
      </c>
      <c r="BC95" s="80">
        <f>'3.SO3 - Sadové úpravy'!F36</f>
        <v>0</v>
      </c>
      <c r="BD95" s="82">
        <f>'3.SO3 - Sadové úpravy'!F37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3.SO3 -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233"/>
  <sheetViews>
    <sheetView showGridLines="0" tabSelected="1" workbookViewId="0">
      <selection activeCell="I233" sqref="I233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1" spans="1:45" x14ac:dyDescent="0.2">
      <c r="A1" s="84"/>
    </row>
    <row r="2" spans="1:45" s="1" customFormat="1" ht="36.950000000000003" customHeight="1" x14ac:dyDescent="0.2">
      <c r="L2" s="170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AS2" s="15" t="s">
        <v>82</v>
      </c>
    </row>
    <row r="3" spans="1:45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S3" s="15" t="s">
        <v>73</v>
      </c>
    </row>
    <row r="4" spans="1:45" s="1" customFormat="1" ht="24.95" customHeight="1" x14ac:dyDescent="0.2">
      <c r="B4" s="18"/>
      <c r="D4" s="19" t="s">
        <v>83</v>
      </c>
      <c r="L4" s="18"/>
      <c r="M4" s="85" t="s">
        <v>9</v>
      </c>
      <c r="AS4" s="15" t="s">
        <v>3</v>
      </c>
    </row>
    <row r="5" spans="1:45" s="1" customFormat="1" ht="6.95" customHeight="1" x14ac:dyDescent="0.2">
      <c r="B5" s="18"/>
      <c r="L5" s="18"/>
    </row>
    <row r="6" spans="1:45" s="1" customFormat="1" ht="12" customHeight="1" x14ac:dyDescent="0.2">
      <c r="B6" s="18"/>
      <c r="D6" s="24" t="s">
        <v>12</v>
      </c>
      <c r="L6" s="18"/>
    </row>
    <row r="7" spans="1:45" s="1" customFormat="1" ht="16.5" customHeight="1" x14ac:dyDescent="0.2">
      <c r="B7" s="18"/>
      <c r="E7" s="205" t="str">
        <f>'Rekapitulácia stavby'!K6</f>
        <v>TT_DVOR 3_Hospodárska od Sládkovičovej po Študentskú</v>
      </c>
      <c r="F7" s="206"/>
      <c r="G7" s="206"/>
      <c r="H7" s="206"/>
      <c r="L7" s="18"/>
    </row>
    <row r="8" spans="1:45" s="2" customFormat="1" ht="12" customHeight="1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45" s="2" customFormat="1" ht="16.5" customHeight="1" x14ac:dyDescent="0.2">
      <c r="A9" s="27"/>
      <c r="B9" s="28"/>
      <c r="C9" s="27"/>
      <c r="D9" s="27"/>
      <c r="E9" s="182" t="s">
        <v>85</v>
      </c>
      <c r="F9" s="204"/>
      <c r="G9" s="204"/>
      <c r="H9" s="204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</row>
    <row r="10" spans="1:45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</row>
    <row r="11" spans="1:45" s="2" customFormat="1" ht="12" customHeight="1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</row>
    <row r="12" spans="1:45" s="2" customFormat="1" ht="12" customHeight="1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44596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</row>
    <row r="13" spans="1:45" s="2" customFormat="1" ht="10.9" customHeigh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</row>
    <row r="14" spans="1:45" s="2" customFormat="1" ht="12" customHeight="1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</row>
    <row r="15" spans="1:45" s="2" customFormat="1" ht="18" customHeight="1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</row>
    <row r="16" spans="1:45" s="2" customFormat="1" ht="6.95" customHeigh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</row>
    <row r="17" spans="1:30" s="2" customFormat="1" ht="12" customHeight="1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</row>
    <row r="18" spans="1:30" s="2" customFormat="1" ht="18" customHeight="1" x14ac:dyDescent="0.2">
      <c r="A18" s="27"/>
      <c r="B18" s="28"/>
      <c r="C18" s="27"/>
      <c r="D18" s="27"/>
      <c r="E18" s="198" t="str">
        <f>'Rekapitulácia stavby'!E14</f>
        <v xml:space="preserve"> </v>
      </c>
      <c r="F18" s="198"/>
      <c r="G18" s="198"/>
      <c r="H18" s="198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</row>
    <row r="19" spans="1:30" s="2" customFormat="1" ht="6.95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</row>
    <row r="20" spans="1:30" s="2" customFormat="1" ht="12" customHeight="1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</row>
    <row r="21" spans="1:30" s="2" customFormat="1" ht="18" customHeight="1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</row>
    <row r="22" spans="1:30" s="2" customFormat="1" ht="6.95" customHeigh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</row>
    <row r="23" spans="1:30" s="2" customFormat="1" ht="12" customHeight="1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</row>
    <row r="24" spans="1:30" s="2" customFormat="1" ht="18" customHeight="1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</row>
    <row r="25" spans="1:30" s="2" customFormat="1" ht="6.95" customHeigh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</row>
    <row r="26" spans="1:30" s="2" customFormat="1" ht="12" customHeight="1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</row>
    <row r="27" spans="1:30" s="8" customFormat="1" ht="16.5" customHeight="1" x14ac:dyDescent="0.2">
      <c r="A27" s="86"/>
      <c r="B27" s="87"/>
      <c r="C27" s="86"/>
      <c r="D27" s="86"/>
      <c r="E27" s="200" t="s">
        <v>1</v>
      </c>
      <c r="F27" s="200"/>
      <c r="G27" s="200"/>
      <c r="H27" s="200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s="2" customFormat="1" ht="6.95" customHeigh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</row>
    <row r="29" spans="1:30" s="2" customFormat="1" ht="6.95" customHeigh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</row>
    <row r="30" spans="1:30" s="2" customFormat="1" ht="25.35" customHeight="1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ROUND(J124,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</row>
    <row r="31" spans="1:30" s="2" customFormat="1" ht="6.95" customHeigh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</row>
    <row r="32" spans="1:30" s="2" customFormat="1" ht="14.45" customHeight="1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</row>
    <row r="33" spans="1:30" s="2" customFormat="1" ht="14.45" customHeight="1" x14ac:dyDescent="0.2">
      <c r="A33" s="27"/>
      <c r="B33" s="28"/>
      <c r="C33" s="27"/>
      <c r="D33" s="90" t="s">
        <v>37</v>
      </c>
      <c r="E33" s="24" t="s">
        <v>38</v>
      </c>
      <c r="F33" s="91">
        <f>ROUND((SUM(BD124:BD232)),  2)</f>
        <v>0</v>
      </c>
      <c r="G33" s="27"/>
      <c r="H33" s="27"/>
      <c r="I33" s="92">
        <v>0.2</v>
      </c>
      <c r="J33" s="91">
        <f>ROUND(((SUM(BD124:BD232))*I33),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</row>
    <row r="34" spans="1:30" s="2" customFormat="1" ht="14.45" customHeight="1" x14ac:dyDescent="0.2">
      <c r="A34" s="27"/>
      <c r="B34" s="28"/>
      <c r="C34" s="27"/>
      <c r="D34" s="27"/>
      <c r="E34" s="24" t="s">
        <v>39</v>
      </c>
      <c r="F34" s="91">
        <f>ROUND((SUM(BE124:BE232)),  2)</f>
        <v>0</v>
      </c>
      <c r="G34" s="27"/>
      <c r="H34" s="27"/>
      <c r="I34" s="92">
        <v>0.2</v>
      </c>
      <c r="J34" s="91">
        <f>ROUND(((SUM(BE124:BE232))*I34),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</row>
    <row r="35" spans="1:30" s="2" customFormat="1" ht="14.45" hidden="1" customHeight="1" x14ac:dyDescent="0.2">
      <c r="A35" s="27"/>
      <c r="B35" s="28"/>
      <c r="C35" s="27"/>
      <c r="D35" s="27"/>
      <c r="E35" s="24" t="s">
        <v>40</v>
      </c>
      <c r="F35" s="91">
        <f>ROUND((SUM(BF124:BF232)),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</row>
    <row r="36" spans="1:30" s="2" customFormat="1" ht="14.45" hidden="1" customHeight="1" x14ac:dyDescent="0.2">
      <c r="A36" s="27"/>
      <c r="B36" s="28"/>
      <c r="C36" s="27"/>
      <c r="D36" s="27"/>
      <c r="E36" s="24" t="s">
        <v>41</v>
      </c>
      <c r="F36" s="91">
        <f>ROUND((SUM(BG124:BG232)),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</row>
    <row r="37" spans="1:30" s="2" customFormat="1" ht="14.45" hidden="1" customHeight="1" x14ac:dyDescent="0.2">
      <c r="A37" s="27"/>
      <c r="B37" s="28"/>
      <c r="C37" s="27"/>
      <c r="D37" s="27"/>
      <c r="E37" s="24" t="s">
        <v>42</v>
      </c>
      <c r="F37" s="91">
        <f>ROUND((SUM(BH124:BH232)),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</row>
    <row r="38" spans="1:30" s="2" customFormat="1" ht="6.95" customHeigh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</row>
    <row r="39" spans="1:30" s="2" customFormat="1" ht="25.35" customHeight="1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</row>
    <row r="40" spans="1:30" s="2" customFormat="1" ht="14.45" customHeigh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</row>
    <row r="41" spans="1:30" s="1" customFormat="1" ht="14.45" customHeight="1" x14ac:dyDescent="0.2">
      <c r="B41" s="18"/>
      <c r="L41" s="18"/>
    </row>
    <row r="42" spans="1:30" s="1" customFormat="1" ht="14.45" customHeight="1" x14ac:dyDescent="0.2">
      <c r="B42" s="18"/>
      <c r="L42" s="18"/>
    </row>
    <row r="43" spans="1:30" s="1" customFormat="1" ht="14.45" customHeight="1" x14ac:dyDescent="0.2">
      <c r="B43" s="18"/>
      <c r="L43" s="18"/>
    </row>
    <row r="44" spans="1:30" s="1" customFormat="1" ht="14.45" customHeight="1" x14ac:dyDescent="0.2">
      <c r="B44" s="18"/>
      <c r="L44" s="18"/>
    </row>
    <row r="45" spans="1:30" s="1" customFormat="1" ht="14.45" customHeight="1" x14ac:dyDescent="0.2">
      <c r="B45" s="18"/>
      <c r="L45" s="18"/>
    </row>
    <row r="46" spans="1:30" s="1" customFormat="1" ht="14.45" customHeight="1" x14ac:dyDescent="0.2">
      <c r="B46" s="18"/>
      <c r="L46" s="18"/>
    </row>
    <row r="47" spans="1:30" s="1" customFormat="1" ht="14.45" customHeight="1" x14ac:dyDescent="0.2">
      <c r="B47" s="18"/>
      <c r="L47" s="18"/>
    </row>
    <row r="48" spans="1:30" s="1" customFormat="1" ht="14.45" customHeight="1" x14ac:dyDescent="0.2">
      <c r="B48" s="18"/>
      <c r="L48" s="18"/>
    </row>
    <row r="49" spans="1:30" s="1" customFormat="1" ht="14.45" customHeight="1" x14ac:dyDescent="0.2">
      <c r="B49" s="18"/>
      <c r="L49" s="18"/>
    </row>
    <row r="50" spans="1:30" s="2" customFormat="1" ht="14.45" customHeight="1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0" x14ac:dyDescent="0.2">
      <c r="B51" s="18"/>
      <c r="L51" s="18"/>
    </row>
    <row r="52" spans="1:30" x14ac:dyDescent="0.2">
      <c r="B52" s="18"/>
      <c r="L52" s="18"/>
    </row>
    <row r="53" spans="1:30" x14ac:dyDescent="0.2">
      <c r="B53" s="18"/>
      <c r="L53" s="18"/>
    </row>
    <row r="54" spans="1:30" x14ac:dyDescent="0.2">
      <c r="B54" s="18"/>
      <c r="L54" s="18"/>
    </row>
    <row r="55" spans="1:30" x14ac:dyDescent="0.2">
      <c r="B55" s="18"/>
      <c r="L55" s="18"/>
    </row>
    <row r="56" spans="1:30" x14ac:dyDescent="0.2">
      <c r="B56" s="18"/>
      <c r="L56" s="18"/>
    </row>
    <row r="57" spans="1:30" x14ac:dyDescent="0.2">
      <c r="B57" s="18"/>
      <c r="L57" s="18"/>
    </row>
    <row r="58" spans="1:30" x14ac:dyDescent="0.2">
      <c r="B58" s="18"/>
      <c r="L58" s="18"/>
    </row>
    <row r="59" spans="1:30" x14ac:dyDescent="0.2">
      <c r="B59" s="18"/>
      <c r="L59" s="18"/>
    </row>
    <row r="60" spans="1:30" x14ac:dyDescent="0.2">
      <c r="B60" s="18"/>
      <c r="L60" s="18"/>
    </row>
    <row r="61" spans="1:30" s="2" customFormat="1" ht="12.75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</row>
    <row r="62" spans="1:30" x14ac:dyDescent="0.2">
      <c r="B62" s="18"/>
      <c r="L62" s="18"/>
    </row>
    <row r="63" spans="1:30" x14ac:dyDescent="0.2">
      <c r="B63" s="18"/>
      <c r="L63" s="18"/>
    </row>
    <row r="64" spans="1:30" x14ac:dyDescent="0.2">
      <c r="B64" s="18"/>
      <c r="L64" s="18"/>
    </row>
    <row r="65" spans="1:30" s="2" customFormat="1" ht="12.75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</row>
    <row r="66" spans="1:30" x14ac:dyDescent="0.2">
      <c r="B66" s="18"/>
      <c r="L66" s="18"/>
    </row>
    <row r="67" spans="1:30" x14ac:dyDescent="0.2">
      <c r="B67" s="18"/>
      <c r="L67" s="18"/>
    </row>
    <row r="68" spans="1:30" x14ac:dyDescent="0.2">
      <c r="B68" s="18"/>
      <c r="L68" s="18"/>
    </row>
    <row r="69" spans="1:30" x14ac:dyDescent="0.2">
      <c r="B69" s="18"/>
      <c r="L69" s="18"/>
    </row>
    <row r="70" spans="1:30" x14ac:dyDescent="0.2">
      <c r="B70" s="18"/>
      <c r="L70" s="18"/>
    </row>
    <row r="71" spans="1:30" x14ac:dyDescent="0.2">
      <c r="B71" s="18"/>
      <c r="L71" s="18"/>
    </row>
    <row r="72" spans="1:30" x14ac:dyDescent="0.2">
      <c r="B72" s="18"/>
      <c r="L72" s="18"/>
    </row>
    <row r="73" spans="1:30" x14ac:dyDescent="0.2">
      <c r="B73" s="18"/>
      <c r="L73" s="18"/>
    </row>
    <row r="74" spans="1:30" x14ac:dyDescent="0.2">
      <c r="B74" s="18"/>
      <c r="L74" s="18"/>
    </row>
    <row r="75" spans="1:30" x14ac:dyDescent="0.2">
      <c r="B75" s="18"/>
      <c r="L75" s="18"/>
    </row>
    <row r="76" spans="1:30" s="2" customFormat="1" ht="12.75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</row>
    <row r="77" spans="1:30" s="2" customFormat="1" ht="14.4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</row>
    <row r="81" spans="1:46" s="2" customFormat="1" ht="6.95" hidden="1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</row>
    <row r="82" spans="1:46" s="2" customFormat="1" ht="24.95" hidden="1" customHeight="1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</row>
    <row r="83" spans="1:46" s="2" customFormat="1" ht="6.95" hidden="1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</row>
    <row r="84" spans="1:46" s="2" customFormat="1" ht="12" hidden="1" customHeight="1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</row>
    <row r="85" spans="1:46" s="2" customFormat="1" ht="16.5" hidden="1" customHeight="1" x14ac:dyDescent="0.2">
      <c r="A85" s="27"/>
      <c r="B85" s="28"/>
      <c r="C85" s="27"/>
      <c r="D85" s="27"/>
      <c r="E85" s="205" t="str">
        <f>E7</f>
        <v>TT_DVOR 3_Hospodárska od Sládkovičovej po Študentskú</v>
      </c>
      <c r="F85" s="206"/>
      <c r="G85" s="206"/>
      <c r="H85" s="206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</row>
    <row r="86" spans="1:46" s="2" customFormat="1" ht="12" hidden="1" customHeight="1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</row>
    <row r="87" spans="1:46" s="2" customFormat="1" ht="16.5" hidden="1" customHeight="1" x14ac:dyDescent="0.2">
      <c r="A87" s="27"/>
      <c r="B87" s="28"/>
      <c r="C87" s="27"/>
      <c r="D87" s="27"/>
      <c r="E87" s="182" t="str">
        <f>E9</f>
        <v>3.SO3 - Sadové úpravy</v>
      </c>
      <c r="F87" s="204"/>
      <c r="G87" s="204"/>
      <c r="H87" s="204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</row>
    <row r="88" spans="1:46" s="2" customFormat="1" ht="6.95" hidden="1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</row>
    <row r="89" spans="1:46" s="2" customFormat="1" ht="12" hidden="1" customHeight="1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44596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</row>
    <row r="90" spans="1:46" s="2" customFormat="1" ht="6.95" hidden="1" customHeigh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</row>
    <row r="91" spans="1:46" s="2" customFormat="1" ht="15.2" hidden="1" customHeight="1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</row>
    <row r="92" spans="1:46" s="2" customFormat="1" ht="25.7" hidden="1" customHeight="1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</row>
    <row r="93" spans="1:46" s="2" customFormat="1" ht="10.35" hidden="1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</row>
    <row r="94" spans="1:46" s="2" customFormat="1" ht="29.25" hidden="1" customHeight="1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</row>
    <row r="95" spans="1:46" s="2" customFormat="1" ht="10.35" hidden="1" customHeigh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</row>
    <row r="96" spans="1:46" s="2" customFormat="1" ht="22.9" hidden="1" customHeight="1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J124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T96" s="15" t="s">
        <v>90</v>
      </c>
    </row>
    <row r="97" spans="1:30" s="9" customFormat="1" ht="24.95" hidden="1" customHeight="1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J125</f>
        <v>0</v>
      </c>
      <c r="L97" s="104"/>
    </row>
    <row r="98" spans="1:30" s="10" customFormat="1" ht="19.899999999999999" hidden="1" customHeight="1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J126</f>
        <v>0</v>
      </c>
      <c r="L98" s="108"/>
    </row>
    <row r="99" spans="1:30" s="10" customFormat="1" ht="19.899999999999999" hidden="1" customHeight="1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J136</f>
        <v>0</v>
      </c>
      <c r="L99" s="108"/>
    </row>
    <row r="100" spans="1:30" s="10" customFormat="1" ht="19.899999999999999" hidden="1" customHeight="1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J145</f>
        <v>0</v>
      </c>
      <c r="L100" s="108"/>
    </row>
    <row r="101" spans="1:30" s="10" customFormat="1" ht="19.899999999999999" hidden="1" customHeight="1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J167</f>
        <v>0</v>
      </c>
      <c r="L101" s="108"/>
    </row>
    <row r="102" spans="1:30" s="10" customFormat="1" ht="19.899999999999999" hidden="1" customHeight="1" x14ac:dyDescent="0.2">
      <c r="B102" s="108"/>
      <c r="D102" s="109" t="s">
        <v>96</v>
      </c>
      <c r="E102" s="110"/>
      <c r="F102" s="110"/>
      <c r="G102" s="110"/>
      <c r="H102" s="110"/>
      <c r="I102" s="110"/>
      <c r="J102" s="111">
        <f>J184</f>
        <v>0</v>
      </c>
      <c r="L102" s="108"/>
    </row>
    <row r="103" spans="1:30" s="10" customFormat="1" ht="19.899999999999999" hidden="1" customHeight="1" x14ac:dyDescent="0.2">
      <c r="B103" s="108"/>
      <c r="D103" s="109" t="s">
        <v>97</v>
      </c>
      <c r="E103" s="110"/>
      <c r="F103" s="110"/>
      <c r="G103" s="110"/>
      <c r="H103" s="110"/>
      <c r="I103" s="110"/>
      <c r="J103" s="111">
        <f>J199</f>
        <v>0</v>
      </c>
      <c r="L103" s="108"/>
    </row>
    <row r="104" spans="1:30" s="10" customFormat="1" ht="19.899999999999999" hidden="1" customHeight="1" x14ac:dyDescent="0.2">
      <c r="B104" s="108"/>
      <c r="D104" s="109" t="s">
        <v>98</v>
      </c>
      <c r="E104" s="110"/>
      <c r="F104" s="110"/>
      <c r="G104" s="110"/>
      <c r="H104" s="110"/>
      <c r="I104" s="110"/>
      <c r="J104" s="111">
        <f>J214</f>
        <v>0</v>
      </c>
      <c r="L104" s="108"/>
    </row>
    <row r="105" spans="1:30" s="2" customFormat="1" ht="21.75" hidden="1" customHeight="1" x14ac:dyDescent="0.2">
      <c r="A105" s="27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3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</row>
    <row r="106" spans="1:30" s="2" customFormat="1" ht="6.95" hidden="1" customHeight="1" x14ac:dyDescent="0.2">
      <c r="A106" s="27"/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</row>
    <row r="107" spans="1:30" hidden="1" x14ac:dyDescent="0.2"/>
    <row r="108" spans="1:30" hidden="1" x14ac:dyDescent="0.2"/>
    <row r="109" spans="1:30" hidden="1" x14ac:dyDescent="0.2"/>
    <row r="110" spans="1:30" s="2" customFormat="1" ht="6.95" customHeight="1" x14ac:dyDescent="0.2">
      <c r="A110" s="27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</row>
    <row r="111" spans="1:30" s="2" customFormat="1" ht="24.95" customHeight="1" x14ac:dyDescent="0.2">
      <c r="A111" s="27"/>
      <c r="B111" s="28"/>
      <c r="C111" s="19" t="s">
        <v>99</v>
      </c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</row>
    <row r="112" spans="1:30" s="2" customFormat="1" ht="6.95" customHeight="1" x14ac:dyDescent="0.2">
      <c r="A112" s="27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</row>
    <row r="113" spans="1:64" s="2" customFormat="1" ht="12" customHeight="1" x14ac:dyDescent="0.2">
      <c r="A113" s="27"/>
      <c r="B113" s="28"/>
      <c r="C113" s="24" t="s">
        <v>12</v>
      </c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</row>
    <row r="114" spans="1:64" s="2" customFormat="1" ht="16.5" customHeight="1" x14ac:dyDescent="0.2">
      <c r="A114" s="27"/>
      <c r="B114" s="28"/>
      <c r="C114" s="27"/>
      <c r="D114" s="27"/>
      <c r="E114" s="205" t="str">
        <f>E7</f>
        <v>TT_DVOR 3_Hospodárska od Sládkovičovej po Študentskú</v>
      </c>
      <c r="F114" s="206"/>
      <c r="G114" s="206"/>
      <c r="H114" s="206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</row>
    <row r="115" spans="1:64" s="2" customFormat="1" ht="12" customHeight="1" x14ac:dyDescent="0.2">
      <c r="A115" s="27"/>
      <c r="B115" s="28"/>
      <c r="C115" s="24" t="s">
        <v>84</v>
      </c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</row>
    <row r="116" spans="1:64" s="2" customFormat="1" ht="16.5" customHeight="1" x14ac:dyDescent="0.2">
      <c r="A116" s="27"/>
      <c r="B116" s="28"/>
      <c r="C116" s="27"/>
      <c r="D116" s="27"/>
      <c r="E116" s="182" t="str">
        <f>E9</f>
        <v>3.SO3 - Sadové úpravy</v>
      </c>
      <c r="F116" s="204"/>
      <c r="G116" s="204"/>
      <c r="H116" s="204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</row>
    <row r="117" spans="1:64" s="2" customFormat="1" ht="6.95" customHeight="1" x14ac:dyDescent="0.2">
      <c r="A117" s="27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</row>
    <row r="118" spans="1:64" s="2" customFormat="1" ht="12" customHeight="1" x14ac:dyDescent="0.2">
      <c r="A118" s="27"/>
      <c r="B118" s="28"/>
      <c r="C118" s="24" t="s">
        <v>16</v>
      </c>
      <c r="D118" s="27"/>
      <c r="E118" s="27"/>
      <c r="F118" s="22" t="str">
        <f>F12</f>
        <v>Trnava</v>
      </c>
      <c r="G118" s="27"/>
      <c r="H118" s="27"/>
      <c r="I118" s="24" t="s">
        <v>18</v>
      </c>
      <c r="J118" s="50">
        <f>IF(J12="","",J12)</f>
        <v>44596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</row>
    <row r="119" spans="1:64" s="2" customFormat="1" ht="6.95" customHeight="1" x14ac:dyDescent="0.2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</row>
    <row r="120" spans="1:64" s="2" customFormat="1" ht="15.2" customHeight="1" x14ac:dyDescent="0.2">
      <c r="A120" s="27"/>
      <c r="B120" s="28"/>
      <c r="C120" s="24" t="s">
        <v>20</v>
      </c>
      <c r="D120" s="27"/>
      <c r="E120" s="27"/>
      <c r="F120" s="22" t="str">
        <f>E15</f>
        <v>mesto Trnava</v>
      </c>
      <c r="G120" s="27"/>
      <c r="H120" s="27"/>
      <c r="I120" s="24" t="s">
        <v>26</v>
      </c>
      <c r="J120" s="25" t="str">
        <f>E21</f>
        <v>Rudbeckia s.r.o.</v>
      </c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</row>
    <row r="121" spans="1:64" s="2" customFormat="1" ht="25.7" customHeight="1" x14ac:dyDescent="0.2">
      <c r="A121" s="27"/>
      <c r="B121" s="28"/>
      <c r="C121" s="24" t="s">
        <v>24</v>
      </c>
      <c r="D121" s="27"/>
      <c r="E121" s="27"/>
      <c r="F121" s="22" t="str">
        <f>IF(E18="","",E18)</f>
        <v xml:space="preserve"> </v>
      </c>
      <c r="G121" s="27"/>
      <c r="H121" s="27"/>
      <c r="I121" s="24" t="s">
        <v>30</v>
      </c>
      <c r="J121" s="25" t="str">
        <f>E24</f>
        <v>Ing. Júlia Straňáková</v>
      </c>
      <c r="K121" s="27"/>
      <c r="L121" s="3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</row>
    <row r="122" spans="1:64" s="2" customFormat="1" ht="10.35" customHeight="1" x14ac:dyDescent="0.2">
      <c r="A122" s="27"/>
      <c r="B122" s="28"/>
      <c r="C122" s="27"/>
      <c r="D122" s="27"/>
      <c r="E122" s="27"/>
      <c r="F122" s="27"/>
      <c r="G122" s="27"/>
      <c r="H122" s="27"/>
      <c r="I122" s="27"/>
      <c r="J122" s="27"/>
      <c r="K122" s="27"/>
      <c r="L122" s="3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</row>
    <row r="123" spans="1:64" s="11" customFormat="1" ht="29.25" customHeight="1" x14ac:dyDescent="0.2">
      <c r="A123" s="112"/>
      <c r="B123" s="113"/>
      <c r="C123" s="114" t="s">
        <v>100</v>
      </c>
      <c r="D123" s="115" t="s">
        <v>58</v>
      </c>
      <c r="E123" s="115" t="s">
        <v>54</v>
      </c>
      <c r="F123" s="115" t="s">
        <v>55</v>
      </c>
      <c r="G123" s="115" t="s">
        <v>101</v>
      </c>
      <c r="H123" s="115" t="s">
        <v>102</v>
      </c>
      <c r="I123" s="115" t="s">
        <v>103</v>
      </c>
      <c r="J123" s="116" t="s">
        <v>88</v>
      </c>
      <c r="K123" s="117" t="s">
        <v>104</v>
      </c>
      <c r="L123" s="118"/>
      <c r="M123" s="57" t="s">
        <v>1</v>
      </c>
      <c r="N123" s="58" t="s">
        <v>37</v>
      </c>
      <c r="O123" s="58" t="s">
        <v>105</v>
      </c>
      <c r="P123" s="58" t="s">
        <v>106</v>
      </c>
      <c r="Q123" s="58" t="s">
        <v>107</v>
      </c>
      <c r="R123" s="58" t="s">
        <v>108</v>
      </c>
      <c r="S123" s="58" t="s">
        <v>109</v>
      </c>
      <c r="T123" s="59" t="s">
        <v>110</v>
      </c>
      <c r="U123" s="112"/>
      <c r="V123" s="112"/>
      <c r="W123" s="112"/>
      <c r="X123" s="112"/>
      <c r="Y123" s="112"/>
      <c r="Z123" s="112"/>
      <c r="AA123" s="112"/>
      <c r="AB123" s="112"/>
      <c r="AC123" s="112"/>
      <c r="AD123" s="112"/>
    </row>
    <row r="124" spans="1:64" s="2" customFormat="1" ht="22.9" customHeight="1" x14ac:dyDescent="0.25">
      <c r="A124" s="27"/>
      <c r="B124" s="28"/>
      <c r="C124" s="64" t="s">
        <v>89</v>
      </c>
      <c r="D124" s="27"/>
      <c r="E124" s="27"/>
      <c r="F124" s="27"/>
      <c r="G124" s="27"/>
      <c r="H124" s="27"/>
      <c r="I124" s="27"/>
      <c r="J124" s="119">
        <f>BJ124</f>
        <v>0</v>
      </c>
      <c r="K124" s="27"/>
      <c r="L124" s="28"/>
      <c r="M124" s="60"/>
      <c r="N124" s="51"/>
      <c r="O124" s="61"/>
      <c r="P124" s="120">
        <f>P125</f>
        <v>421.28021799999993</v>
      </c>
      <c r="Q124" s="61"/>
      <c r="R124" s="120">
        <f>R125</f>
        <v>13.848649999999999</v>
      </c>
      <c r="S124" s="61"/>
      <c r="T124" s="121">
        <f>T125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S124" s="15" t="s">
        <v>72</v>
      </c>
      <c r="AT124" s="15" t="s">
        <v>90</v>
      </c>
      <c r="BJ124" s="122">
        <f>BJ125</f>
        <v>0</v>
      </c>
    </row>
    <row r="125" spans="1:64" s="12" customFormat="1" ht="25.9" customHeight="1" x14ac:dyDescent="0.2">
      <c r="B125" s="123"/>
      <c r="D125" s="124" t="s">
        <v>72</v>
      </c>
      <c r="E125" s="125" t="s">
        <v>111</v>
      </c>
      <c r="F125" s="125" t="s">
        <v>111</v>
      </c>
      <c r="J125" s="126">
        <f>BJ125</f>
        <v>0</v>
      </c>
      <c r="L125" s="123"/>
      <c r="M125" s="127"/>
      <c r="N125" s="128"/>
      <c r="O125" s="128"/>
      <c r="P125" s="129">
        <f>P126+P136+P145+P167+P184+P199+P214</f>
        <v>421.28021799999993</v>
      </c>
      <c r="Q125" s="128"/>
      <c r="R125" s="129">
        <f>R126+R136+R145+R167+R184+R199+R214</f>
        <v>13.848649999999999</v>
      </c>
      <c r="S125" s="128"/>
      <c r="T125" s="130">
        <f>T126+T136+T145+T167+T184+T199+T214</f>
        <v>0</v>
      </c>
      <c r="AQ125" s="124" t="s">
        <v>81</v>
      </c>
      <c r="AS125" s="131" t="s">
        <v>72</v>
      </c>
      <c r="AT125" s="131" t="s">
        <v>73</v>
      </c>
      <c r="AX125" s="124" t="s">
        <v>112</v>
      </c>
      <c r="BJ125" s="132">
        <f>BJ126+BJ136+BJ145+BJ167+BJ184+BJ199+BJ214</f>
        <v>0</v>
      </c>
    </row>
    <row r="126" spans="1:64" s="12" customFormat="1" ht="22.9" customHeight="1" x14ac:dyDescent="0.2">
      <c r="B126" s="123"/>
      <c r="D126" s="124" t="s">
        <v>72</v>
      </c>
      <c r="E126" s="133" t="s">
        <v>113</v>
      </c>
      <c r="F126" s="133" t="s">
        <v>114</v>
      </c>
      <c r="J126" s="134">
        <f>BJ126</f>
        <v>0</v>
      </c>
      <c r="L126" s="123"/>
      <c r="M126" s="127"/>
      <c r="N126" s="128"/>
      <c r="O126" s="128"/>
      <c r="P126" s="129">
        <f>SUM(P127:P135)</f>
        <v>101.91399999999999</v>
      </c>
      <c r="Q126" s="128"/>
      <c r="R126" s="129">
        <f>SUM(R127:R135)</f>
        <v>0</v>
      </c>
      <c r="S126" s="128"/>
      <c r="T126" s="130">
        <f>SUM(T127:T135)</f>
        <v>0</v>
      </c>
      <c r="AQ126" s="124" t="s">
        <v>81</v>
      </c>
      <c r="AS126" s="131" t="s">
        <v>72</v>
      </c>
      <c r="AT126" s="131" t="s">
        <v>81</v>
      </c>
      <c r="AX126" s="124" t="s">
        <v>112</v>
      </c>
      <c r="BJ126" s="132">
        <f>SUM(BJ127:BJ135)</f>
        <v>0</v>
      </c>
    </row>
    <row r="127" spans="1:64" s="2" customFormat="1" ht="24.2" customHeight="1" x14ac:dyDescent="0.2">
      <c r="A127" s="27"/>
      <c r="B127" s="135"/>
      <c r="C127" s="136" t="s">
        <v>81</v>
      </c>
      <c r="D127" s="136" t="s">
        <v>115</v>
      </c>
      <c r="E127" s="137" t="s">
        <v>116</v>
      </c>
      <c r="F127" s="138" t="s">
        <v>117</v>
      </c>
      <c r="G127" s="139" t="s">
        <v>118</v>
      </c>
      <c r="H127" s="140">
        <v>4</v>
      </c>
      <c r="I127" s="140">
        <v>0</v>
      </c>
      <c r="J127" s="140">
        <f t="shared" ref="J127:J135" si="0">ROUND(I127*H127,3)</f>
        <v>0</v>
      </c>
      <c r="K127" s="141"/>
      <c r="L127" s="28"/>
      <c r="M127" s="142" t="s">
        <v>1</v>
      </c>
      <c r="N127" s="143" t="s">
        <v>39</v>
      </c>
      <c r="O127" s="144">
        <v>0.14799999999999999</v>
      </c>
      <c r="P127" s="144">
        <f t="shared" ref="P127:P135" si="1">O127*H127</f>
        <v>0.59199999999999997</v>
      </c>
      <c r="Q127" s="144">
        <v>0</v>
      </c>
      <c r="R127" s="144">
        <f t="shared" ref="R127:R135" si="2">Q127*H127</f>
        <v>0</v>
      </c>
      <c r="S127" s="144">
        <v>0</v>
      </c>
      <c r="T127" s="145">
        <f t="shared" ref="T127:T135" si="3"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Q127" s="146" t="s">
        <v>119</v>
      </c>
      <c r="AS127" s="146" t="s">
        <v>115</v>
      </c>
      <c r="AT127" s="146" t="s">
        <v>120</v>
      </c>
      <c r="AX127" s="15" t="s">
        <v>112</v>
      </c>
      <c r="BD127" s="147">
        <f t="shared" ref="BD127:BD135" si="4">IF(N127="základná",J127,0)</f>
        <v>0</v>
      </c>
      <c r="BE127" s="147">
        <f t="shared" ref="BE127:BE135" si="5">IF(N127="znížená",J127,0)</f>
        <v>0</v>
      </c>
      <c r="BF127" s="147">
        <f t="shared" ref="BF127:BF135" si="6">IF(N127="zákl. prenesená",J127,0)</f>
        <v>0</v>
      </c>
      <c r="BG127" s="147">
        <f t="shared" ref="BG127:BG135" si="7">IF(N127="zníž. prenesená",J127,0)</f>
        <v>0</v>
      </c>
      <c r="BH127" s="147">
        <f t="shared" ref="BH127:BH135" si="8">IF(N127="nulová",J127,0)</f>
        <v>0</v>
      </c>
      <c r="BI127" s="15" t="s">
        <v>120</v>
      </c>
      <c r="BJ127" s="148">
        <f t="shared" ref="BJ127:BJ135" si="9">ROUND(I127*H127,3)</f>
        <v>0</v>
      </c>
      <c r="BK127" s="15" t="s">
        <v>119</v>
      </c>
      <c r="BL127" s="146" t="s">
        <v>121</v>
      </c>
    </row>
    <row r="128" spans="1:64" s="2" customFormat="1" ht="24.2" customHeight="1" x14ac:dyDescent="0.2">
      <c r="A128" s="27"/>
      <c r="B128" s="135"/>
      <c r="C128" s="136" t="s">
        <v>120</v>
      </c>
      <c r="D128" s="136" t="s">
        <v>115</v>
      </c>
      <c r="E128" s="137" t="s">
        <v>122</v>
      </c>
      <c r="F128" s="138" t="s">
        <v>123</v>
      </c>
      <c r="G128" s="139" t="s">
        <v>118</v>
      </c>
      <c r="H128" s="140">
        <v>3.5</v>
      </c>
      <c r="I128" s="140">
        <v>0</v>
      </c>
      <c r="J128" s="140">
        <f t="shared" si="0"/>
        <v>0</v>
      </c>
      <c r="K128" s="141"/>
      <c r="L128" s="28"/>
      <c r="M128" s="142" t="s">
        <v>1</v>
      </c>
      <c r="N128" s="143" t="s">
        <v>39</v>
      </c>
      <c r="O128" s="144">
        <v>1.532</v>
      </c>
      <c r="P128" s="144">
        <f t="shared" si="1"/>
        <v>5.3620000000000001</v>
      </c>
      <c r="Q128" s="144">
        <v>0</v>
      </c>
      <c r="R128" s="144">
        <f t="shared" si="2"/>
        <v>0</v>
      </c>
      <c r="S128" s="144">
        <v>0</v>
      </c>
      <c r="T128" s="145">
        <f t="shared" si="3"/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Q128" s="146" t="s">
        <v>119</v>
      </c>
      <c r="AS128" s="146" t="s">
        <v>115</v>
      </c>
      <c r="AT128" s="146" t="s">
        <v>120</v>
      </c>
      <c r="AX128" s="15" t="s">
        <v>112</v>
      </c>
      <c r="BD128" s="147">
        <f t="shared" si="4"/>
        <v>0</v>
      </c>
      <c r="BE128" s="147">
        <f t="shared" si="5"/>
        <v>0</v>
      </c>
      <c r="BF128" s="147">
        <f t="shared" si="6"/>
        <v>0</v>
      </c>
      <c r="BG128" s="147">
        <f t="shared" si="7"/>
        <v>0</v>
      </c>
      <c r="BH128" s="147">
        <f t="shared" si="8"/>
        <v>0</v>
      </c>
      <c r="BI128" s="15" t="s">
        <v>120</v>
      </c>
      <c r="BJ128" s="148">
        <f t="shared" si="9"/>
        <v>0</v>
      </c>
      <c r="BK128" s="15" t="s">
        <v>119</v>
      </c>
      <c r="BL128" s="146" t="s">
        <v>124</v>
      </c>
    </row>
    <row r="129" spans="1:64" s="2" customFormat="1" ht="24.2" customHeight="1" x14ac:dyDescent="0.2">
      <c r="A129" s="27"/>
      <c r="B129" s="135"/>
      <c r="C129" s="136" t="s">
        <v>125</v>
      </c>
      <c r="D129" s="136" t="s">
        <v>115</v>
      </c>
      <c r="E129" s="137" t="s">
        <v>126</v>
      </c>
      <c r="F129" s="138" t="s">
        <v>127</v>
      </c>
      <c r="G129" s="139" t="s">
        <v>128</v>
      </c>
      <c r="H129" s="140">
        <v>3</v>
      </c>
      <c r="I129" s="140">
        <v>0</v>
      </c>
      <c r="J129" s="140">
        <f t="shared" si="0"/>
        <v>0</v>
      </c>
      <c r="K129" s="141"/>
      <c r="L129" s="28"/>
      <c r="M129" s="142" t="s">
        <v>1</v>
      </c>
      <c r="N129" s="143" t="s">
        <v>39</v>
      </c>
      <c r="O129" s="144">
        <v>4.056</v>
      </c>
      <c r="P129" s="144">
        <f t="shared" si="1"/>
        <v>12.167999999999999</v>
      </c>
      <c r="Q129" s="144">
        <v>0</v>
      </c>
      <c r="R129" s="144">
        <f t="shared" si="2"/>
        <v>0</v>
      </c>
      <c r="S129" s="144">
        <v>0</v>
      </c>
      <c r="T129" s="145">
        <f t="shared" si="3"/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Q129" s="146" t="s">
        <v>119</v>
      </c>
      <c r="AS129" s="146" t="s">
        <v>115</v>
      </c>
      <c r="AT129" s="146" t="s">
        <v>120</v>
      </c>
      <c r="AX129" s="15" t="s">
        <v>112</v>
      </c>
      <c r="BD129" s="147">
        <f t="shared" si="4"/>
        <v>0</v>
      </c>
      <c r="BE129" s="147">
        <f t="shared" si="5"/>
        <v>0</v>
      </c>
      <c r="BF129" s="147">
        <f t="shared" si="6"/>
        <v>0</v>
      </c>
      <c r="BG129" s="147">
        <f t="shared" si="7"/>
        <v>0</v>
      </c>
      <c r="BH129" s="147">
        <f t="shared" si="8"/>
        <v>0</v>
      </c>
      <c r="BI129" s="15" t="s">
        <v>120</v>
      </c>
      <c r="BJ129" s="148">
        <f t="shared" si="9"/>
        <v>0</v>
      </c>
      <c r="BK129" s="15" t="s">
        <v>119</v>
      </c>
      <c r="BL129" s="146" t="s">
        <v>129</v>
      </c>
    </row>
    <row r="130" spans="1:64" s="2" customFormat="1" ht="24.2" customHeight="1" x14ac:dyDescent="0.2">
      <c r="A130" s="27"/>
      <c r="B130" s="135"/>
      <c r="C130" s="136" t="s">
        <v>119</v>
      </c>
      <c r="D130" s="136" t="s">
        <v>115</v>
      </c>
      <c r="E130" s="137" t="s">
        <v>130</v>
      </c>
      <c r="F130" s="138" t="s">
        <v>131</v>
      </c>
      <c r="G130" s="139" t="s">
        <v>128</v>
      </c>
      <c r="H130" s="140">
        <v>2</v>
      </c>
      <c r="I130" s="140">
        <v>0</v>
      </c>
      <c r="J130" s="140">
        <f t="shared" si="0"/>
        <v>0</v>
      </c>
      <c r="K130" s="141"/>
      <c r="L130" s="28"/>
      <c r="M130" s="142" t="s">
        <v>1</v>
      </c>
      <c r="N130" s="143" t="s">
        <v>39</v>
      </c>
      <c r="O130" s="144">
        <v>5.7279999999999998</v>
      </c>
      <c r="P130" s="144">
        <f t="shared" si="1"/>
        <v>11.456</v>
      </c>
      <c r="Q130" s="144">
        <v>0</v>
      </c>
      <c r="R130" s="144">
        <f t="shared" si="2"/>
        <v>0</v>
      </c>
      <c r="S130" s="144">
        <v>0</v>
      </c>
      <c r="T130" s="145">
        <f t="shared" si="3"/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Q130" s="146" t="s">
        <v>119</v>
      </c>
      <c r="AS130" s="146" t="s">
        <v>115</v>
      </c>
      <c r="AT130" s="146" t="s">
        <v>120</v>
      </c>
      <c r="AX130" s="15" t="s">
        <v>112</v>
      </c>
      <c r="BD130" s="147">
        <f t="shared" si="4"/>
        <v>0</v>
      </c>
      <c r="BE130" s="147">
        <f t="shared" si="5"/>
        <v>0</v>
      </c>
      <c r="BF130" s="147">
        <f t="shared" si="6"/>
        <v>0</v>
      </c>
      <c r="BG130" s="147">
        <f t="shared" si="7"/>
        <v>0</v>
      </c>
      <c r="BH130" s="147">
        <f t="shared" si="8"/>
        <v>0</v>
      </c>
      <c r="BI130" s="15" t="s">
        <v>120</v>
      </c>
      <c r="BJ130" s="148">
        <f t="shared" si="9"/>
        <v>0</v>
      </c>
      <c r="BK130" s="15" t="s">
        <v>119</v>
      </c>
      <c r="BL130" s="146" t="s">
        <v>132</v>
      </c>
    </row>
    <row r="131" spans="1:64" s="2" customFormat="1" ht="24.2" customHeight="1" x14ac:dyDescent="0.2">
      <c r="A131" s="27"/>
      <c r="B131" s="135"/>
      <c r="C131" s="136" t="s">
        <v>133</v>
      </c>
      <c r="D131" s="136" t="s">
        <v>115</v>
      </c>
      <c r="E131" s="137" t="s">
        <v>134</v>
      </c>
      <c r="F131" s="138" t="s">
        <v>135</v>
      </c>
      <c r="G131" s="139" t="s">
        <v>128</v>
      </c>
      <c r="H131" s="140">
        <v>1</v>
      </c>
      <c r="I131" s="140">
        <v>0</v>
      </c>
      <c r="J131" s="140">
        <f t="shared" si="0"/>
        <v>0</v>
      </c>
      <c r="K131" s="141"/>
      <c r="L131" s="28"/>
      <c r="M131" s="142" t="s">
        <v>1</v>
      </c>
      <c r="N131" s="143" t="s">
        <v>39</v>
      </c>
      <c r="O131" s="144">
        <v>11.657</v>
      </c>
      <c r="P131" s="144">
        <f t="shared" si="1"/>
        <v>11.657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Q131" s="146" t="s">
        <v>119</v>
      </c>
      <c r="AS131" s="146" t="s">
        <v>115</v>
      </c>
      <c r="AT131" s="146" t="s">
        <v>120</v>
      </c>
      <c r="AX131" s="15" t="s">
        <v>112</v>
      </c>
      <c r="BD131" s="147">
        <f t="shared" si="4"/>
        <v>0</v>
      </c>
      <c r="BE131" s="147">
        <f t="shared" si="5"/>
        <v>0</v>
      </c>
      <c r="BF131" s="147">
        <f t="shared" si="6"/>
        <v>0</v>
      </c>
      <c r="BG131" s="147">
        <f t="shared" si="7"/>
        <v>0</v>
      </c>
      <c r="BH131" s="147">
        <f t="shared" si="8"/>
        <v>0</v>
      </c>
      <c r="BI131" s="15" t="s">
        <v>120</v>
      </c>
      <c r="BJ131" s="148">
        <f t="shared" si="9"/>
        <v>0</v>
      </c>
      <c r="BK131" s="15" t="s">
        <v>119</v>
      </c>
      <c r="BL131" s="146" t="s">
        <v>136</v>
      </c>
    </row>
    <row r="132" spans="1:64" s="2" customFormat="1" ht="24.2" customHeight="1" x14ac:dyDescent="0.2">
      <c r="A132" s="27"/>
      <c r="B132" s="135"/>
      <c r="C132" s="136" t="s">
        <v>137</v>
      </c>
      <c r="D132" s="136" t="s">
        <v>115</v>
      </c>
      <c r="E132" s="137" t="s">
        <v>138</v>
      </c>
      <c r="F132" s="138" t="s">
        <v>139</v>
      </c>
      <c r="G132" s="139" t="s">
        <v>128</v>
      </c>
      <c r="H132" s="140">
        <v>3</v>
      </c>
      <c r="I132" s="140">
        <v>0</v>
      </c>
      <c r="J132" s="140">
        <f t="shared" si="0"/>
        <v>0</v>
      </c>
      <c r="K132" s="141"/>
      <c r="L132" s="28"/>
      <c r="M132" s="142" t="s">
        <v>1</v>
      </c>
      <c r="N132" s="143" t="s">
        <v>39</v>
      </c>
      <c r="O132" s="144">
        <v>2.294</v>
      </c>
      <c r="P132" s="144">
        <f t="shared" si="1"/>
        <v>6.8819999999999997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Q132" s="146" t="s">
        <v>119</v>
      </c>
      <c r="AS132" s="146" t="s">
        <v>115</v>
      </c>
      <c r="AT132" s="146" t="s">
        <v>120</v>
      </c>
      <c r="AX132" s="15" t="s">
        <v>112</v>
      </c>
      <c r="BD132" s="147">
        <f t="shared" si="4"/>
        <v>0</v>
      </c>
      <c r="BE132" s="147">
        <f t="shared" si="5"/>
        <v>0</v>
      </c>
      <c r="BF132" s="147">
        <f t="shared" si="6"/>
        <v>0</v>
      </c>
      <c r="BG132" s="147">
        <f t="shared" si="7"/>
        <v>0</v>
      </c>
      <c r="BH132" s="147">
        <f t="shared" si="8"/>
        <v>0</v>
      </c>
      <c r="BI132" s="15" t="s">
        <v>120</v>
      </c>
      <c r="BJ132" s="148">
        <f t="shared" si="9"/>
        <v>0</v>
      </c>
      <c r="BK132" s="15" t="s">
        <v>119</v>
      </c>
      <c r="BL132" s="146" t="s">
        <v>140</v>
      </c>
    </row>
    <row r="133" spans="1:64" s="2" customFormat="1" ht="24.2" customHeight="1" x14ac:dyDescent="0.2">
      <c r="A133" s="27"/>
      <c r="B133" s="135"/>
      <c r="C133" s="136" t="s">
        <v>141</v>
      </c>
      <c r="D133" s="136" t="s">
        <v>115</v>
      </c>
      <c r="E133" s="137" t="s">
        <v>142</v>
      </c>
      <c r="F133" s="138" t="s">
        <v>143</v>
      </c>
      <c r="G133" s="139" t="s">
        <v>128</v>
      </c>
      <c r="H133" s="140">
        <v>2</v>
      </c>
      <c r="I133" s="140">
        <v>0</v>
      </c>
      <c r="J133" s="140">
        <f t="shared" si="0"/>
        <v>0</v>
      </c>
      <c r="K133" s="141"/>
      <c r="L133" s="28"/>
      <c r="M133" s="142" t="s">
        <v>1</v>
      </c>
      <c r="N133" s="143" t="s">
        <v>39</v>
      </c>
      <c r="O133" s="144">
        <v>4.556</v>
      </c>
      <c r="P133" s="144">
        <f t="shared" si="1"/>
        <v>9.1120000000000001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Q133" s="146" t="s">
        <v>119</v>
      </c>
      <c r="AS133" s="146" t="s">
        <v>115</v>
      </c>
      <c r="AT133" s="146" t="s">
        <v>120</v>
      </c>
      <c r="AX133" s="15" t="s">
        <v>112</v>
      </c>
      <c r="BD133" s="147">
        <f t="shared" si="4"/>
        <v>0</v>
      </c>
      <c r="BE133" s="147">
        <f t="shared" si="5"/>
        <v>0</v>
      </c>
      <c r="BF133" s="147">
        <f t="shared" si="6"/>
        <v>0</v>
      </c>
      <c r="BG133" s="147">
        <f t="shared" si="7"/>
        <v>0</v>
      </c>
      <c r="BH133" s="147">
        <f t="shared" si="8"/>
        <v>0</v>
      </c>
      <c r="BI133" s="15" t="s">
        <v>120</v>
      </c>
      <c r="BJ133" s="148">
        <f t="shared" si="9"/>
        <v>0</v>
      </c>
      <c r="BK133" s="15" t="s">
        <v>119</v>
      </c>
      <c r="BL133" s="146" t="s">
        <v>144</v>
      </c>
    </row>
    <row r="134" spans="1:64" s="2" customFormat="1" ht="37.9" customHeight="1" x14ac:dyDescent="0.2">
      <c r="A134" s="27"/>
      <c r="B134" s="135"/>
      <c r="C134" s="136" t="s">
        <v>145</v>
      </c>
      <c r="D134" s="136" t="s">
        <v>115</v>
      </c>
      <c r="E134" s="137" t="s">
        <v>146</v>
      </c>
      <c r="F134" s="138" t="s">
        <v>147</v>
      </c>
      <c r="G134" s="139" t="s">
        <v>128</v>
      </c>
      <c r="H134" s="140">
        <v>5</v>
      </c>
      <c r="I134" s="140">
        <v>0</v>
      </c>
      <c r="J134" s="140">
        <f t="shared" si="0"/>
        <v>0</v>
      </c>
      <c r="K134" s="141"/>
      <c r="L134" s="28"/>
      <c r="M134" s="142" t="s">
        <v>1</v>
      </c>
      <c r="N134" s="143" t="s">
        <v>39</v>
      </c>
      <c r="O134" s="144">
        <v>8.9369999999999994</v>
      </c>
      <c r="P134" s="144">
        <f t="shared" si="1"/>
        <v>44.684999999999995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Q134" s="146" t="s">
        <v>119</v>
      </c>
      <c r="AS134" s="146" t="s">
        <v>115</v>
      </c>
      <c r="AT134" s="146" t="s">
        <v>120</v>
      </c>
      <c r="AX134" s="15" t="s">
        <v>112</v>
      </c>
      <c r="BD134" s="147">
        <f t="shared" si="4"/>
        <v>0</v>
      </c>
      <c r="BE134" s="147">
        <f t="shared" si="5"/>
        <v>0</v>
      </c>
      <c r="BF134" s="147">
        <f t="shared" si="6"/>
        <v>0</v>
      </c>
      <c r="BG134" s="147">
        <f t="shared" si="7"/>
        <v>0</v>
      </c>
      <c r="BH134" s="147">
        <f t="shared" si="8"/>
        <v>0</v>
      </c>
      <c r="BI134" s="15" t="s">
        <v>120</v>
      </c>
      <c r="BJ134" s="148">
        <f t="shared" si="9"/>
        <v>0</v>
      </c>
      <c r="BK134" s="15" t="s">
        <v>119</v>
      </c>
      <c r="BL134" s="146" t="s">
        <v>148</v>
      </c>
    </row>
    <row r="135" spans="1:64" s="2" customFormat="1" ht="14.45" customHeight="1" x14ac:dyDescent="0.2">
      <c r="A135" s="27"/>
      <c r="B135" s="135"/>
      <c r="C135" s="136" t="s">
        <v>149</v>
      </c>
      <c r="D135" s="136" t="s">
        <v>115</v>
      </c>
      <c r="E135" s="137" t="s">
        <v>150</v>
      </c>
      <c r="F135" s="138" t="s">
        <v>151</v>
      </c>
      <c r="G135" s="139" t="s">
        <v>128</v>
      </c>
      <c r="H135" s="140">
        <v>12</v>
      </c>
      <c r="I135" s="140">
        <v>0</v>
      </c>
      <c r="J135" s="140">
        <f t="shared" si="0"/>
        <v>0</v>
      </c>
      <c r="K135" s="141"/>
      <c r="L135" s="28"/>
      <c r="M135" s="142" t="s">
        <v>1</v>
      </c>
      <c r="N135" s="143" t="s">
        <v>39</v>
      </c>
      <c r="O135" s="144">
        <v>0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Q135" s="146" t="s">
        <v>152</v>
      </c>
      <c r="AS135" s="146" t="s">
        <v>115</v>
      </c>
      <c r="AT135" s="146" t="s">
        <v>120</v>
      </c>
      <c r="AX135" s="15" t="s">
        <v>112</v>
      </c>
      <c r="BD135" s="147">
        <f t="shared" si="4"/>
        <v>0</v>
      </c>
      <c r="BE135" s="147">
        <f t="shared" si="5"/>
        <v>0</v>
      </c>
      <c r="BF135" s="147">
        <f t="shared" si="6"/>
        <v>0</v>
      </c>
      <c r="BG135" s="147">
        <f t="shared" si="7"/>
        <v>0</v>
      </c>
      <c r="BH135" s="147">
        <f t="shared" si="8"/>
        <v>0</v>
      </c>
      <c r="BI135" s="15" t="s">
        <v>120</v>
      </c>
      <c r="BJ135" s="148">
        <f t="shared" si="9"/>
        <v>0</v>
      </c>
      <c r="BK135" s="15" t="s">
        <v>152</v>
      </c>
      <c r="BL135" s="146" t="s">
        <v>153</v>
      </c>
    </row>
    <row r="136" spans="1:64" s="12" customFormat="1" ht="22.9" customHeight="1" x14ac:dyDescent="0.2">
      <c r="B136" s="123"/>
      <c r="D136" s="124" t="s">
        <v>72</v>
      </c>
      <c r="E136" s="133" t="s">
        <v>154</v>
      </c>
      <c r="F136" s="133" t="s">
        <v>155</v>
      </c>
      <c r="J136" s="134">
        <f>BJ136</f>
        <v>0</v>
      </c>
      <c r="L136" s="123"/>
      <c r="M136" s="127"/>
      <c r="N136" s="128"/>
      <c r="O136" s="128"/>
      <c r="P136" s="129">
        <f>SUM(P137:P144)</f>
        <v>129.81599999999997</v>
      </c>
      <c r="Q136" s="128"/>
      <c r="R136" s="129">
        <f>SUM(R137:R144)</f>
        <v>0.376</v>
      </c>
      <c r="S136" s="128"/>
      <c r="T136" s="130">
        <f>SUM(T137:T144)</f>
        <v>0</v>
      </c>
      <c r="AQ136" s="124" t="s">
        <v>81</v>
      </c>
      <c r="AS136" s="131" t="s">
        <v>72</v>
      </c>
      <c r="AT136" s="131" t="s">
        <v>81</v>
      </c>
      <c r="AX136" s="124" t="s">
        <v>112</v>
      </c>
      <c r="BJ136" s="132">
        <f>SUM(BJ137:BJ144)</f>
        <v>0</v>
      </c>
    </row>
    <row r="137" spans="1:64" s="2" customFormat="1" ht="24.2" customHeight="1" x14ac:dyDescent="0.2">
      <c r="A137" s="27"/>
      <c r="B137" s="135"/>
      <c r="C137" s="136" t="s">
        <v>156</v>
      </c>
      <c r="D137" s="136" t="s">
        <v>115</v>
      </c>
      <c r="E137" s="137" t="s">
        <v>157</v>
      </c>
      <c r="F137" s="138" t="s">
        <v>158</v>
      </c>
      <c r="G137" s="139" t="s">
        <v>118</v>
      </c>
      <c r="H137" s="140">
        <v>40</v>
      </c>
      <c r="I137" s="140">
        <v>0</v>
      </c>
      <c r="J137" s="140">
        <f>ROUND(I137*H137,3)</f>
        <v>0</v>
      </c>
      <c r="K137" s="141"/>
      <c r="L137" s="28"/>
      <c r="M137" s="142" t="s">
        <v>1</v>
      </c>
      <c r="N137" s="143" t="s">
        <v>39</v>
      </c>
      <c r="O137" s="144">
        <v>0.85</v>
      </c>
      <c r="P137" s="144">
        <f>O137*H137</f>
        <v>34</v>
      </c>
      <c r="Q137" s="144">
        <v>9.4000000000000004E-3</v>
      </c>
      <c r="R137" s="144">
        <f>Q137*H137</f>
        <v>0.376</v>
      </c>
      <c r="S137" s="144">
        <v>0</v>
      </c>
      <c r="T137" s="145">
        <f>S137*H137</f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Q137" s="146" t="s">
        <v>119</v>
      </c>
      <c r="AS137" s="146" t="s">
        <v>115</v>
      </c>
      <c r="AT137" s="146" t="s">
        <v>120</v>
      </c>
      <c r="AX137" s="15" t="s">
        <v>112</v>
      </c>
      <c r="BD137" s="147">
        <f>IF(N137="základná",J137,0)</f>
        <v>0</v>
      </c>
      <c r="BE137" s="147">
        <f>IF(N137="znížená",J137,0)</f>
        <v>0</v>
      </c>
      <c r="BF137" s="147">
        <f>IF(N137="zákl. prenesená",J137,0)</f>
        <v>0</v>
      </c>
      <c r="BG137" s="147">
        <f>IF(N137="zníž. prenesená",J137,0)</f>
        <v>0</v>
      </c>
      <c r="BH137" s="147">
        <f>IF(N137="nulová",J137,0)</f>
        <v>0</v>
      </c>
      <c r="BI137" s="15" t="s">
        <v>120</v>
      </c>
      <c r="BJ137" s="148">
        <f>ROUND(I137*H137,3)</f>
        <v>0</v>
      </c>
      <c r="BK137" s="15" t="s">
        <v>119</v>
      </c>
      <c r="BL137" s="146" t="s">
        <v>159</v>
      </c>
    </row>
    <row r="138" spans="1:64" s="2" customFormat="1" ht="24.2" customHeight="1" x14ac:dyDescent="0.2">
      <c r="A138" s="27"/>
      <c r="B138" s="135"/>
      <c r="C138" s="136" t="s">
        <v>160</v>
      </c>
      <c r="D138" s="136" t="s">
        <v>115</v>
      </c>
      <c r="E138" s="137" t="s">
        <v>161</v>
      </c>
      <c r="F138" s="138" t="s">
        <v>162</v>
      </c>
      <c r="G138" s="139" t="s">
        <v>118</v>
      </c>
      <c r="H138" s="140">
        <v>40</v>
      </c>
      <c r="I138" s="140">
        <v>0</v>
      </c>
      <c r="J138" s="140">
        <f>ROUND(I138*H138,3)</f>
        <v>0</v>
      </c>
      <c r="K138" s="141"/>
      <c r="L138" s="28"/>
      <c r="M138" s="142" t="s">
        <v>1</v>
      </c>
      <c r="N138" s="143" t="s">
        <v>39</v>
      </c>
      <c r="O138" s="144">
        <v>0.36499999999999999</v>
      </c>
      <c r="P138" s="144">
        <f>O138*H138</f>
        <v>14.6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Q138" s="146" t="s">
        <v>119</v>
      </c>
      <c r="AS138" s="146" t="s">
        <v>115</v>
      </c>
      <c r="AT138" s="146" t="s">
        <v>120</v>
      </c>
      <c r="AX138" s="15" t="s">
        <v>112</v>
      </c>
      <c r="BD138" s="147">
        <f>IF(N138="základná",J138,0)</f>
        <v>0</v>
      </c>
      <c r="BE138" s="147">
        <f>IF(N138="znížená",J138,0)</f>
        <v>0</v>
      </c>
      <c r="BF138" s="147">
        <f>IF(N138="zákl. prenesená",J138,0)</f>
        <v>0</v>
      </c>
      <c r="BG138" s="147">
        <f>IF(N138="zníž. prenesená",J138,0)</f>
        <v>0</v>
      </c>
      <c r="BH138" s="147">
        <f>IF(N138="nulová",J138,0)</f>
        <v>0</v>
      </c>
      <c r="BI138" s="15" t="s">
        <v>120</v>
      </c>
      <c r="BJ138" s="148">
        <f>ROUND(I138*H138,3)</f>
        <v>0</v>
      </c>
      <c r="BK138" s="15" t="s">
        <v>119</v>
      </c>
      <c r="BL138" s="146" t="s">
        <v>163</v>
      </c>
    </row>
    <row r="139" spans="1:64" s="2" customFormat="1" ht="24.2" customHeight="1" x14ac:dyDescent="0.2">
      <c r="A139" s="27"/>
      <c r="B139" s="135"/>
      <c r="C139" s="136" t="s">
        <v>164</v>
      </c>
      <c r="D139" s="136" t="s">
        <v>115</v>
      </c>
      <c r="E139" s="137" t="s">
        <v>165</v>
      </c>
      <c r="F139" s="138" t="s">
        <v>166</v>
      </c>
      <c r="G139" s="139" t="s">
        <v>118</v>
      </c>
      <c r="H139" s="140">
        <v>564</v>
      </c>
      <c r="I139" s="140">
        <v>0</v>
      </c>
      <c r="J139" s="140">
        <f>ROUND(I139*H139,3)</f>
        <v>0</v>
      </c>
      <c r="K139" s="141"/>
      <c r="L139" s="28"/>
      <c r="M139" s="142" t="s">
        <v>1</v>
      </c>
      <c r="N139" s="143" t="s">
        <v>39</v>
      </c>
      <c r="O139" s="144">
        <v>2.4E-2</v>
      </c>
      <c r="P139" s="144">
        <f>O139*H139</f>
        <v>13.536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Q139" s="146" t="s">
        <v>119</v>
      </c>
      <c r="AS139" s="146" t="s">
        <v>115</v>
      </c>
      <c r="AT139" s="146" t="s">
        <v>120</v>
      </c>
      <c r="AX139" s="15" t="s">
        <v>112</v>
      </c>
      <c r="BD139" s="147">
        <f>IF(N139="základná",J139,0)</f>
        <v>0</v>
      </c>
      <c r="BE139" s="147">
        <f>IF(N139="znížená",J139,0)</f>
        <v>0</v>
      </c>
      <c r="BF139" s="147">
        <f>IF(N139="zákl. prenesená",J139,0)</f>
        <v>0</v>
      </c>
      <c r="BG139" s="147">
        <f>IF(N139="zníž. prenesená",J139,0)</f>
        <v>0</v>
      </c>
      <c r="BH139" s="147">
        <f>IF(N139="nulová",J139,0)</f>
        <v>0</v>
      </c>
      <c r="BI139" s="15" t="s">
        <v>120</v>
      </c>
      <c r="BJ139" s="148">
        <f>ROUND(I139*H139,3)</f>
        <v>0</v>
      </c>
      <c r="BK139" s="15" t="s">
        <v>119</v>
      </c>
      <c r="BL139" s="146" t="s">
        <v>167</v>
      </c>
    </row>
    <row r="140" spans="1:64" s="13" customFormat="1" x14ac:dyDescent="0.2">
      <c r="B140" s="149"/>
      <c r="D140" s="150" t="s">
        <v>168</v>
      </c>
      <c r="E140" s="151" t="s">
        <v>1</v>
      </c>
      <c r="F140" s="152" t="s">
        <v>169</v>
      </c>
      <c r="H140" s="153">
        <v>564</v>
      </c>
      <c r="L140" s="149"/>
      <c r="M140" s="154"/>
      <c r="N140" s="155"/>
      <c r="O140" s="155"/>
      <c r="P140" s="155"/>
      <c r="Q140" s="155"/>
      <c r="R140" s="155"/>
      <c r="S140" s="155"/>
      <c r="T140" s="156"/>
      <c r="AS140" s="151" t="s">
        <v>168</v>
      </c>
      <c r="AT140" s="151" t="s">
        <v>120</v>
      </c>
      <c r="AU140" s="13" t="s">
        <v>120</v>
      </c>
      <c r="AV140" s="13" t="s">
        <v>28</v>
      </c>
      <c r="AW140" s="13" t="s">
        <v>81</v>
      </c>
      <c r="AX140" s="151" t="s">
        <v>112</v>
      </c>
    </row>
    <row r="141" spans="1:64" s="2" customFormat="1" ht="24.2" customHeight="1" x14ac:dyDescent="0.2">
      <c r="A141" s="27"/>
      <c r="B141" s="135"/>
      <c r="C141" s="136" t="s">
        <v>170</v>
      </c>
      <c r="D141" s="136" t="s">
        <v>115</v>
      </c>
      <c r="E141" s="137" t="s">
        <v>171</v>
      </c>
      <c r="F141" s="138" t="s">
        <v>172</v>
      </c>
      <c r="G141" s="139" t="s">
        <v>118</v>
      </c>
      <c r="H141" s="140">
        <v>564</v>
      </c>
      <c r="I141" s="140">
        <v>0</v>
      </c>
      <c r="J141" s="140">
        <f>ROUND(I141*H141,3)</f>
        <v>0</v>
      </c>
      <c r="K141" s="141"/>
      <c r="L141" s="28"/>
      <c r="M141" s="142" t="s">
        <v>1</v>
      </c>
      <c r="N141" s="143" t="s">
        <v>39</v>
      </c>
      <c r="O141" s="144">
        <v>8.8999999999999996E-2</v>
      </c>
      <c r="P141" s="144">
        <f>O141*H141</f>
        <v>50.195999999999998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Q141" s="146" t="s">
        <v>119</v>
      </c>
      <c r="AS141" s="146" t="s">
        <v>115</v>
      </c>
      <c r="AT141" s="146" t="s">
        <v>120</v>
      </c>
      <c r="AX141" s="15" t="s">
        <v>112</v>
      </c>
      <c r="BD141" s="147">
        <f>IF(N141="základná",J141,0)</f>
        <v>0</v>
      </c>
      <c r="BE141" s="147">
        <f>IF(N141="znížená",J141,0)</f>
        <v>0</v>
      </c>
      <c r="BF141" s="147">
        <f>IF(N141="zákl. prenesená",J141,0)</f>
        <v>0</v>
      </c>
      <c r="BG141" s="147">
        <f>IF(N141="zníž. prenesená",J141,0)</f>
        <v>0</v>
      </c>
      <c r="BH141" s="147">
        <f>IF(N141="nulová",J141,0)</f>
        <v>0</v>
      </c>
      <c r="BI141" s="15" t="s">
        <v>120</v>
      </c>
      <c r="BJ141" s="148">
        <f>ROUND(I141*H141,3)</f>
        <v>0</v>
      </c>
      <c r="BK141" s="15" t="s">
        <v>119</v>
      </c>
      <c r="BL141" s="146" t="s">
        <v>173</v>
      </c>
    </row>
    <row r="142" spans="1:64" s="2" customFormat="1" ht="24.2" customHeight="1" x14ac:dyDescent="0.2">
      <c r="A142" s="27"/>
      <c r="B142" s="135"/>
      <c r="C142" s="136" t="s">
        <v>174</v>
      </c>
      <c r="D142" s="136" t="s">
        <v>115</v>
      </c>
      <c r="E142" s="137" t="s">
        <v>175</v>
      </c>
      <c r="F142" s="138" t="s">
        <v>176</v>
      </c>
      <c r="G142" s="139" t="s">
        <v>118</v>
      </c>
      <c r="H142" s="140">
        <v>564</v>
      </c>
      <c r="I142" s="140">
        <v>0</v>
      </c>
      <c r="J142" s="140">
        <f>ROUND(I142*H142,3)</f>
        <v>0</v>
      </c>
      <c r="K142" s="141"/>
      <c r="L142" s="28"/>
      <c r="M142" s="142" t="s">
        <v>1</v>
      </c>
      <c r="N142" s="143" t="s">
        <v>39</v>
      </c>
      <c r="O142" s="144">
        <v>1E-3</v>
      </c>
      <c r="P142" s="144">
        <f>O142*H142</f>
        <v>0.56400000000000006</v>
      </c>
      <c r="Q142" s="144">
        <v>0</v>
      </c>
      <c r="R142" s="144">
        <f>Q142*H142</f>
        <v>0</v>
      </c>
      <c r="S142" s="144">
        <v>0</v>
      </c>
      <c r="T142" s="145">
        <f>S142*H142</f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Q142" s="146" t="s">
        <v>119</v>
      </c>
      <c r="AS142" s="146" t="s">
        <v>115</v>
      </c>
      <c r="AT142" s="146" t="s">
        <v>120</v>
      </c>
      <c r="AX142" s="15" t="s">
        <v>112</v>
      </c>
      <c r="BD142" s="147">
        <f>IF(N142="základná",J142,0)</f>
        <v>0</v>
      </c>
      <c r="BE142" s="147">
        <f>IF(N142="znížená",J142,0)</f>
        <v>0</v>
      </c>
      <c r="BF142" s="147">
        <f>IF(N142="zákl. prenesená",J142,0)</f>
        <v>0</v>
      </c>
      <c r="BG142" s="147">
        <f>IF(N142="zníž. prenesená",J142,0)</f>
        <v>0</v>
      </c>
      <c r="BH142" s="147">
        <f>IF(N142="nulová",J142,0)</f>
        <v>0</v>
      </c>
      <c r="BI142" s="15" t="s">
        <v>120</v>
      </c>
      <c r="BJ142" s="148">
        <f>ROUND(I142*H142,3)</f>
        <v>0</v>
      </c>
      <c r="BK142" s="15" t="s">
        <v>119</v>
      </c>
      <c r="BL142" s="146" t="s">
        <v>177</v>
      </c>
    </row>
    <row r="143" spans="1:64" s="2" customFormat="1" ht="24.2" customHeight="1" x14ac:dyDescent="0.2">
      <c r="A143" s="27"/>
      <c r="B143" s="135"/>
      <c r="C143" s="136" t="s">
        <v>178</v>
      </c>
      <c r="D143" s="136" t="s">
        <v>115</v>
      </c>
      <c r="E143" s="137" t="s">
        <v>179</v>
      </c>
      <c r="F143" s="138" t="s">
        <v>180</v>
      </c>
      <c r="G143" s="139" t="s">
        <v>118</v>
      </c>
      <c r="H143" s="140">
        <v>1128</v>
      </c>
      <c r="I143" s="140">
        <v>0</v>
      </c>
      <c r="J143" s="140">
        <f>ROUND(I143*H143,3)</f>
        <v>0</v>
      </c>
      <c r="K143" s="141"/>
      <c r="L143" s="28"/>
      <c r="M143" s="142" t="s">
        <v>1</v>
      </c>
      <c r="N143" s="143" t="s">
        <v>39</v>
      </c>
      <c r="O143" s="144">
        <v>1.4999999999999999E-2</v>
      </c>
      <c r="P143" s="144">
        <f>O143*H143</f>
        <v>16.919999999999998</v>
      </c>
      <c r="Q143" s="144">
        <v>0</v>
      </c>
      <c r="R143" s="144">
        <f>Q143*H143</f>
        <v>0</v>
      </c>
      <c r="S143" s="144">
        <v>0</v>
      </c>
      <c r="T143" s="145">
        <f>S143*H143</f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Q143" s="146" t="s">
        <v>119</v>
      </c>
      <c r="AS143" s="146" t="s">
        <v>115</v>
      </c>
      <c r="AT143" s="146" t="s">
        <v>120</v>
      </c>
      <c r="AX143" s="15" t="s">
        <v>112</v>
      </c>
      <c r="BD143" s="147">
        <f>IF(N143="základná",J143,0)</f>
        <v>0</v>
      </c>
      <c r="BE143" s="147">
        <f>IF(N143="znížená",J143,0)</f>
        <v>0</v>
      </c>
      <c r="BF143" s="147">
        <f>IF(N143="zákl. prenesená",J143,0)</f>
        <v>0</v>
      </c>
      <c r="BG143" s="147">
        <f>IF(N143="zníž. prenesená",J143,0)</f>
        <v>0</v>
      </c>
      <c r="BH143" s="147">
        <f>IF(N143="nulová",J143,0)</f>
        <v>0</v>
      </c>
      <c r="BI143" s="15" t="s">
        <v>120</v>
      </c>
      <c r="BJ143" s="148">
        <f>ROUND(I143*H143,3)</f>
        <v>0</v>
      </c>
      <c r="BK143" s="15" t="s">
        <v>119</v>
      </c>
      <c r="BL143" s="146" t="s">
        <v>181</v>
      </c>
    </row>
    <row r="144" spans="1:64" s="13" customFormat="1" x14ac:dyDescent="0.2">
      <c r="B144" s="149"/>
      <c r="D144" s="150" t="s">
        <v>168</v>
      </c>
      <c r="E144" s="151" t="s">
        <v>1</v>
      </c>
      <c r="F144" s="152" t="s">
        <v>182</v>
      </c>
      <c r="H144" s="153">
        <v>1128</v>
      </c>
      <c r="L144" s="149"/>
      <c r="M144" s="154"/>
      <c r="N144" s="155"/>
      <c r="O144" s="155"/>
      <c r="P144" s="155"/>
      <c r="Q144" s="155"/>
      <c r="R144" s="155"/>
      <c r="S144" s="155"/>
      <c r="T144" s="156"/>
      <c r="AS144" s="151" t="s">
        <v>168</v>
      </c>
      <c r="AT144" s="151" t="s">
        <v>120</v>
      </c>
      <c r="AU144" s="13" t="s">
        <v>120</v>
      </c>
      <c r="AV144" s="13" t="s">
        <v>28</v>
      </c>
      <c r="AW144" s="13" t="s">
        <v>81</v>
      </c>
      <c r="AX144" s="151" t="s">
        <v>112</v>
      </c>
    </row>
    <row r="145" spans="1:64" s="12" customFormat="1" ht="22.9" customHeight="1" x14ac:dyDescent="0.2">
      <c r="B145" s="123"/>
      <c r="D145" s="124" t="s">
        <v>72</v>
      </c>
      <c r="E145" s="133" t="s">
        <v>183</v>
      </c>
      <c r="F145" s="133" t="s">
        <v>184</v>
      </c>
      <c r="J145" s="134">
        <f>BJ145</f>
        <v>0</v>
      </c>
      <c r="L145" s="123"/>
      <c r="M145" s="127"/>
      <c r="N145" s="128"/>
      <c r="O145" s="128"/>
      <c r="P145" s="129">
        <f>SUM(P146:P166)</f>
        <v>15.693099999999998</v>
      </c>
      <c r="Q145" s="128"/>
      <c r="R145" s="129">
        <f>SUM(R146:R166)</f>
        <v>1.0629</v>
      </c>
      <c r="S145" s="128"/>
      <c r="T145" s="130">
        <f>SUM(T146:T166)</f>
        <v>0</v>
      </c>
      <c r="AQ145" s="124" t="s">
        <v>81</v>
      </c>
      <c r="AS145" s="131" t="s">
        <v>72</v>
      </c>
      <c r="AT145" s="131" t="s">
        <v>81</v>
      </c>
      <c r="AX145" s="124" t="s">
        <v>112</v>
      </c>
      <c r="BJ145" s="132">
        <f>SUM(BJ146:BJ166)</f>
        <v>0</v>
      </c>
    </row>
    <row r="146" spans="1:64" s="2" customFormat="1" ht="37.9" customHeight="1" x14ac:dyDescent="0.2">
      <c r="A146" s="27"/>
      <c r="B146" s="135"/>
      <c r="C146" s="136" t="s">
        <v>185</v>
      </c>
      <c r="D146" s="136" t="s">
        <v>115</v>
      </c>
      <c r="E146" s="137" t="s">
        <v>186</v>
      </c>
      <c r="F146" s="138" t="s">
        <v>187</v>
      </c>
      <c r="G146" s="139" t="s">
        <v>128</v>
      </c>
      <c r="H146" s="140">
        <v>5</v>
      </c>
      <c r="I146" s="140">
        <v>0</v>
      </c>
      <c r="J146" s="140">
        <f>ROUND(I146*H146,3)</f>
        <v>0</v>
      </c>
      <c r="K146" s="141"/>
      <c r="L146" s="28"/>
      <c r="M146" s="142" t="s">
        <v>1</v>
      </c>
      <c r="N146" s="143" t="s">
        <v>39</v>
      </c>
      <c r="O146" s="144">
        <v>1.167</v>
      </c>
      <c r="P146" s="144">
        <f>O146*H146</f>
        <v>5.835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Q146" s="146" t="s">
        <v>119</v>
      </c>
      <c r="AS146" s="146" t="s">
        <v>115</v>
      </c>
      <c r="AT146" s="146" t="s">
        <v>120</v>
      </c>
      <c r="AX146" s="15" t="s">
        <v>112</v>
      </c>
      <c r="BD146" s="147">
        <f>IF(N146="základná",J146,0)</f>
        <v>0</v>
      </c>
      <c r="BE146" s="147">
        <f>IF(N146="znížená",J146,0)</f>
        <v>0</v>
      </c>
      <c r="BF146" s="147">
        <f>IF(N146="zákl. prenesená",J146,0)</f>
        <v>0</v>
      </c>
      <c r="BG146" s="147">
        <f>IF(N146="zníž. prenesená",J146,0)</f>
        <v>0</v>
      </c>
      <c r="BH146" s="147">
        <f>IF(N146="nulová",J146,0)</f>
        <v>0</v>
      </c>
      <c r="BI146" s="15" t="s">
        <v>120</v>
      </c>
      <c r="BJ146" s="148">
        <f>ROUND(I146*H146,3)</f>
        <v>0</v>
      </c>
      <c r="BK146" s="15" t="s">
        <v>119</v>
      </c>
      <c r="BL146" s="146" t="s">
        <v>188</v>
      </c>
    </row>
    <row r="147" spans="1:64" s="2" customFormat="1" ht="14.45" customHeight="1" x14ac:dyDescent="0.2">
      <c r="A147" s="27"/>
      <c r="B147" s="135"/>
      <c r="C147" s="157" t="s">
        <v>189</v>
      </c>
      <c r="D147" s="157" t="s">
        <v>190</v>
      </c>
      <c r="E147" s="158" t="s">
        <v>191</v>
      </c>
      <c r="F147" s="159" t="s">
        <v>192</v>
      </c>
      <c r="G147" s="160" t="s">
        <v>193</v>
      </c>
      <c r="H147" s="161">
        <v>5</v>
      </c>
      <c r="I147" s="161">
        <v>0</v>
      </c>
      <c r="J147" s="161">
        <f>ROUND(I147*H147,3)</f>
        <v>0</v>
      </c>
      <c r="K147" s="162"/>
      <c r="L147" s="163"/>
      <c r="M147" s="164" t="s">
        <v>1</v>
      </c>
      <c r="N147" s="165" t="s">
        <v>39</v>
      </c>
      <c r="O147" s="144">
        <v>0</v>
      </c>
      <c r="P147" s="144">
        <f>O147*H147</f>
        <v>0</v>
      </c>
      <c r="Q147" s="144">
        <v>1E-3</v>
      </c>
      <c r="R147" s="144">
        <f>Q147*H147</f>
        <v>5.0000000000000001E-3</v>
      </c>
      <c r="S147" s="144">
        <v>0</v>
      </c>
      <c r="T147" s="145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Q147" s="146" t="s">
        <v>152</v>
      </c>
      <c r="AS147" s="146" t="s">
        <v>190</v>
      </c>
      <c r="AT147" s="146" t="s">
        <v>120</v>
      </c>
      <c r="AX147" s="15" t="s">
        <v>112</v>
      </c>
      <c r="BD147" s="147">
        <f>IF(N147="základná",J147,0)</f>
        <v>0</v>
      </c>
      <c r="BE147" s="147">
        <f>IF(N147="znížená",J147,0)</f>
        <v>0</v>
      </c>
      <c r="BF147" s="147">
        <f>IF(N147="zákl. prenesená",J147,0)</f>
        <v>0</v>
      </c>
      <c r="BG147" s="147">
        <f>IF(N147="zníž. prenesená",J147,0)</f>
        <v>0</v>
      </c>
      <c r="BH147" s="147">
        <f>IF(N147="nulová",J147,0)</f>
        <v>0</v>
      </c>
      <c r="BI147" s="15" t="s">
        <v>120</v>
      </c>
      <c r="BJ147" s="148">
        <f>ROUND(I147*H147,3)</f>
        <v>0</v>
      </c>
      <c r="BK147" s="15" t="s">
        <v>152</v>
      </c>
      <c r="BL147" s="146" t="s">
        <v>194</v>
      </c>
    </row>
    <row r="148" spans="1:64" s="2" customFormat="1" ht="14.45" customHeight="1" x14ac:dyDescent="0.2">
      <c r="A148" s="27"/>
      <c r="B148" s="135"/>
      <c r="C148" s="157" t="s">
        <v>195</v>
      </c>
      <c r="D148" s="157" t="s">
        <v>190</v>
      </c>
      <c r="E148" s="158" t="s">
        <v>196</v>
      </c>
      <c r="F148" s="159" t="s">
        <v>197</v>
      </c>
      <c r="G148" s="160" t="s">
        <v>193</v>
      </c>
      <c r="H148" s="161">
        <v>0.5</v>
      </c>
      <c r="I148" s="161">
        <v>0</v>
      </c>
      <c r="J148" s="161">
        <f>ROUND(I148*H148,3)</f>
        <v>0</v>
      </c>
      <c r="K148" s="162"/>
      <c r="L148" s="163"/>
      <c r="M148" s="164" t="s">
        <v>1</v>
      </c>
      <c r="N148" s="165" t="s">
        <v>39</v>
      </c>
      <c r="O148" s="144">
        <v>0</v>
      </c>
      <c r="P148" s="144">
        <f>O148*H148</f>
        <v>0</v>
      </c>
      <c r="Q148" s="144">
        <v>1E-3</v>
      </c>
      <c r="R148" s="144">
        <f>Q148*H148</f>
        <v>5.0000000000000001E-4</v>
      </c>
      <c r="S148" s="144">
        <v>0</v>
      </c>
      <c r="T148" s="145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Q148" s="146" t="s">
        <v>145</v>
      </c>
      <c r="AS148" s="146" t="s">
        <v>190</v>
      </c>
      <c r="AT148" s="146" t="s">
        <v>120</v>
      </c>
      <c r="AX148" s="15" t="s">
        <v>112</v>
      </c>
      <c r="BD148" s="147">
        <f>IF(N148="základná",J148,0)</f>
        <v>0</v>
      </c>
      <c r="BE148" s="147">
        <f>IF(N148="znížená",J148,0)</f>
        <v>0</v>
      </c>
      <c r="BF148" s="147">
        <f>IF(N148="zákl. prenesená",J148,0)</f>
        <v>0</v>
      </c>
      <c r="BG148" s="147">
        <f>IF(N148="zníž. prenesená",J148,0)</f>
        <v>0</v>
      </c>
      <c r="BH148" s="147">
        <f>IF(N148="nulová",J148,0)</f>
        <v>0</v>
      </c>
      <c r="BI148" s="15" t="s">
        <v>120</v>
      </c>
      <c r="BJ148" s="148">
        <f>ROUND(I148*H148,3)</f>
        <v>0</v>
      </c>
      <c r="BK148" s="15" t="s">
        <v>119</v>
      </c>
      <c r="BL148" s="146" t="s">
        <v>198</v>
      </c>
    </row>
    <row r="149" spans="1:64" s="13" customFormat="1" x14ac:dyDescent="0.2">
      <c r="B149" s="149"/>
      <c r="D149" s="150" t="s">
        <v>168</v>
      </c>
      <c r="E149" s="151" t="s">
        <v>1</v>
      </c>
      <c r="F149" s="152" t="s">
        <v>199</v>
      </c>
      <c r="H149" s="153">
        <v>0.5</v>
      </c>
      <c r="L149" s="149"/>
      <c r="M149" s="154"/>
      <c r="N149" s="155"/>
      <c r="O149" s="155"/>
      <c r="P149" s="155"/>
      <c r="Q149" s="155"/>
      <c r="R149" s="155"/>
      <c r="S149" s="155"/>
      <c r="T149" s="156"/>
      <c r="AS149" s="151" t="s">
        <v>168</v>
      </c>
      <c r="AT149" s="151" t="s">
        <v>120</v>
      </c>
      <c r="AU149" s="13" t="s">
        <v>120</v>
      </c>
      <c r="AV149" s="13" t="s">
        <v>28</v>
      </c>
      <c r="AW149" s="13" t="s">
        <v>81</v>
      </c>
      <c r="AX149" s="151" t="s">
        <v>112</v>
      </c>
    </row>
    <row r="150" spans="1:64" s="2" customFormat="1" ht="24.2" customHeight="1" x14ac:dyDescent="0.2">
      <c r="A150" s="27"/>
      <c r="B150" s="135"/>
      <c r="C150" s="136" t="s">
        <v>200</v>
      </c>
      <c r="D150" s="136" t="s">
        <v>115</v>
      </c>
      <c r="E150" s="137" t="s">
        <v>201</v>
      </c>
      <c r="F150" s="138" t="s">
        <v>202</v>
      </c>
      <c r="G150" s="139" t="s">
        <v>128</v>
      </c>
      <c r="H150" s="140">
        <v>5</v>
      </c>
      <c r="I150" s="140">
        <v>0</v>
      </c>
      <c r="J150" s="140">
        <f>ROUND(I150*H150,3)</f>
        <v>0</v>
      </c>
      <c r="K150" s="141"/>
      <c r="L150" s="28"/>
      <c r="M150" s="142" t="s">
        <v>1</v>
      </c>
      <c r="N150" s="143" t="s">
        <v>39</v>
      </c>
      <c r="O150" s="144">
        <v>0.74312</v>
      </c>
      <c r="P150" s="144">
        <f>O150*H150</f>
        <v>3.7156000000000002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Q150" s="146" t="s">
        <v>119</v>
      </c>
      <c r="AS150" s="146" t="s">
        <v>115</v>
      </c>
      <c r="AT150" s="146" t="s">
        <v>120</v>
      </c>
      <c r="AX150" s="15" t="s">
        <v>112</v>
      </c>
      <c r="BD150" s="147">
        <f>IF(N150="základná",J150,0)</f>
        <v>0</v>
      </c>
      <c r="BE150" s="147">
        <f>IF(N150="znížená",J150,0)</f>
        <v>0</v>
      </c>
      <c r="BF150" s="147">
        <f>IF(N150="zákl. prenesená",J150,0)</f>
        <v>0</v>
      </c>
      <c r="BG150" s="147">
        <f>IF(N150="zníž. prenesená",J150,0)</f>
        <v>0</v>
      </c>
      <c r="BH150" s="147">
        <f>IF(N150="nulová",J150,0)</f>
        <v>0</v>
      </c>
      <c r="BI150" s="15" t="s">
        <v>120</v>
      </c>
      <c r="BJ150" s="148">
        <f>ROUND(I150*H150,3)</f>
        <v>0</v>
      </c>
      <c r="BK150" s="15" t="s">
        <v>119</v>
      </c>
      <c r="BL150" s="146" t="s">
        <v>203</v>
      </c>
    </row>
    <row r="151" spans="1:64" s="2" customFormat="1" ht="14.45" customHeight="1" x14ac:dyDescent="0.2">
      <c r="A151" s="27"/>
      <c r="B151" s="135"/>
      <c r="C151" s="157" t="s">
        <v>7</v>
      </c>
      <c r="D151" s="157" t="s">
        <v>190</v>
      </c>
      <c r="E151" s="158" t="s">
        <v>204</v>
      </c>
      <c r="F151" s="159" t="s">
        <v>205</v>
      </c>
      <c r="G151" s="160" t="s">
        <v>128</v>
      </c>
      <c r="H151" s="161">
        <v>2</v>
      </c>
      <c r="I151" s="161">
        <v>0</v>
      </c>
      <c r="J151" s="161">
        <f>ROUND(I151*H151,3)</f>
        <v>0</v>
      </c>
      <c r="K151" s="162"/>
      <c r="L151" s="163"/>
      <c r="M151" s="164" t="s">
        <v>1</v>
      </c>
      <c r="N151" s="165" t="s">
        <v>39</v>
      </c>
      <c r="O151" s="144">
        <v>0</v>
      </c>
      <c r="P151" s="144">
        <f>O151*H151</f>
        <v>0</v>
      </c>
      <c r="Q151" s="144">
        <v>0.01</v>
      </c>
      <c r="R151" s="144">
        <f>Q151*H151</f>
        <v>0.02</v>
      </c>
      <c r="S151" s="144">
        <v>0</v>
      </c>
      <c r="T151" s="145">
        <f>S151*H151</f>
        <v>0</v>
      </c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Q151" s="146" t="s">
        <v>145</v>
      </c>
      <c r="AS151" s="146" t="s">
        <v>190</v>
      </c>
      <c r="AT151" s="146" t="s">
        <v>120</v>
      </c>
      <c r="AX151" s="15" t="s">
        <v>112</v>
      </c>
      <c r="BD151" s="147">
        <f>IF(N151="základná",J151,0)</f>
        <v>0</v>
      </c>
      <c r="BE151" s="147">
        <f>IF(N151="znížená",J151,0)</f>
        <v>0</v>
      </c>
      <c r="BF151" s="147">
        <f>IF(N151="zákl. prenesená",J151,0)</f>
        <v>0</v>
      </c>
      <c r="BG151" s="147">
        <f>IF(N151="zníž. prenesená",J151,0)</f>
        <v>0</v>
      </c>
      <c r="BH151" s="147">
        <f>IF(N151="nulová",J151,0)</f>
        <v>0</v>
      </c>
      <c r="BI151" s="15" t="s">
        <v>120</v>
      </c>
      <c r="BJ151" s="148">
        <f>ROUND(I151*H151,3)</f>
        <v>0</v>
      </c>
      <c r="BK151" s="15" t="s">
        <v>119</v>
      </c>
      <c r="BL151" s="146" t="s">
        <v>206</v>
      </c>
    </row>
    <row r="152" spans="1:64" s="2" customFormat="1" ht="24.2" customHeight="1" x14ac:dyDescent="0.2">
      <c r="A152" s="27"/>
      <c r="B152" s="135"/>
      <c r="C152" s="157" t="s">
        <v>207</v>
      </c>
      <c r="D152" s="157" t="s">
        <v>190</v>
      </c>
      <c r="E152" s="158" t="s">
        <v>208</v>
      </c>
      <c r="F152" s="159" t="s">
        <v>209</v>
      </c>
      <c r="G152" s="160" t="s">
        <v>128</v>
      </c>
      <c r="H152" s="161">
        <v>2</v>
      </c>
      <c r="I152" s="161">
        <v>0</v>
      </c>
      <c r="J152" s="161">
        <f>ROUND(I152*H152,3)</f>
        <v>0</v>
      </c>
      <c r="K152" s="162"/>
      <c r="L152" s="163"/>
      <c r="M152" s="164" t="s">
        <v>1</v>
      </c>
      <c r="N152" s="165" t="s">
        <v>39</v>
      </c>
      <c r="O152" s="144">
        <v>0</v>
      </c>
      <c r="P152" s="144">
        <f>O152*H152</f>
        <v>0</v>
      </c>
      <c r="Q152" s="144">
        <v>0.01</v>
      </c>
      <c r="R152" s="144">
        <f>Q152*H152</f>
        <v>0.02</v>
      </c>
      <c r="S152" s="144">
        <v>0</v>
      </c>
      <c r="T152" s="145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Q152" s="146" t="s">
        <v>145</v>
      </c>
      <c r="AS152" s="146" t="s">
        <v>190</v>
      </c>
      <c r="AT152" s="146" t="s">
        <v>120</v>
      </c>
      <c r="AX152" s="15" t="s">
        <v>112</v>
      </c>
      <c r="BD152" s="147">
        <f>IF(N152="základná",J152,0)</f>
        <v>0</v>
      </c>
      <c r="BE152" s="147">
        <f>IF(N152="znížená",J152,0)</f>
        <v>0</v>
      </c>
      <c r="BF152" s="147">
        <f>IF(N152="zákl. prenesená",J152,0)</f>
        <v>0</v>
      </c>
      <c r="BG152" s="147">
        <f>IF(N152="zníž. prenesená",J152,0)</f>
        <v>0</v>
      </c>
      <c r="BH152" s="147">
        <f>IF(N152="nulová",J152,0)</f>
        <v>0</v>
      </c>
      <c r="BI152" s="15" t="s">
        <v>120</v>
      </c>
      <c r="BJ152" s="148">
        <f>ROUND(I152*H152,3)</f>
        <v>0</v>
      </c>
      <c r="BK152" s="15" t="s">
        <v>119</v>
      </c>
      <c r="BL152" s="146" t="s">
        <v>210</v>
      </c>
    </row>
    <row r="153" spans="1:64" s="2" customFormat="1" ht="14.45" customHeight="1" x14ac:dyDescent="0.2">
      <c r="A153" s="27"/>
      <c r="B153" s="135"/>
      <c r="C153" s="157" t="s">
        <v>211</v>
      </c>
      <c r="D153" s="157" t="s">
        <v>190</v>
      </c>
      <c r="E153" s="158" t="s">
        <v>212</v>
      </c>
      <c r="F153" s="159" t="s">
        <v>213</v>
      </c>
      <c r="G153" s="160" t="s">
        <v>128</v>
      </c>
      <c r="H153" s="161">
        <v>1</v>
      </c>
      <c r="I153" s="161">
        <v>0</v>
      </c>
      <c r="J153" s="161">
        <f>ROUND(I153*H153,3)</f>
        <v>0</v>
      </c>
      <c r="K153" s="162"/>
      <c r="L153" s="163"/>
      <c r="M153" s="164" t="s">
        <v>1</v>
      </c>
      <c r="N153" s="165" t="s">
        <v>39</v>
      </c>
      <c r="O153" s="144">
        <v>0</v>
      </c>
      <c r="P153" s="144">
        <f>O153*H153</f>
        <v>0</v>
      </c>
      <c r="Q153" s="144">
        <v>0.01</v>
      </c>
      <c r="R153" s="144">
        <f>Q153*H153</f>
        <v>0.01</v>
      </c>
      <c r="S153" s="144">
        <v>0</v>
      </c>
      <c r="T153" s="145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Q153" s="146" t="s">
        <v>145</v>
      </c>
      <c r="AS153" s="146" t="s">
        <v>190</v>
      </c>
      <c r="AT153" s="146" t="s">
        <v>120</v>
      </c>
      <c r="AX153" s="15" t="s">
        <v>112</v>
      </c>
      <c r="BD153" s="147">
        <f>IF(N153="základná",J153,0)</f>
        <v>0</v>
      </c>
      <c r="BE153" s="147">
        <f>IF(N153="znížená",J153,0)</f>
        <v>0</v>
      </c>
      <c r="BF153" s="147">
        <f>IF(N153="zákl. prenesená",J153,0)</f>
        <v>0</v>
      </c>
      <c r="BG153" s="147">
        <f>IF(N153="zníž. prenesená",J153,0)</f>
        <v>0</v>
      </c>
      <c r="BH153" s="147">
        <f>IF(N153="nulová",J153,0)</f>
        <v>0</v>
      </c>
      <c r="BI153" s="15" t="s">
        <v>120</v>
      </c>
      <c r="BJ153" s="148">
        <f>ROUND(I153*H153,3)</f>
        <v>0</v>
      </c>
      <c r="BK153" s="15" t="s">
        <v>119</v>
      </c>
      <c r="BL153" s="146" t="s">
        <v>214</v>
      </c>
    </row>
    <row r="154" spans="1:64" s="2" customFormat="1" ht="14.45" customHeight="1" x14ac:dyDescent="0.2">
      <c r="A154" s="27"/>
      <c r="B154" s="135"/>
      <c r="C154" s="157" t="s">
        <v>215</v>
      </c>
      <c r="D154" s="157" t="s">
        <v>190</v>
      </c>
      <c r="E154" s="158" t="s">
        <v>216</v>
      </c>
      <c r="F154" s="159" t="s">
        <v>217</v>
      </c>
      <c r="G154" s="160" t="s">
        <v>218</v>
      </c>
      <c r="H154" s="161">
        <v>1</v>
      </c>
      <c r="I154" s="161">
        <v>0</v>
      </c>
      <c r="J154" s="161">
        <f>ROUND(I154*H154,3)</f>
        <v>0</v>
      </c>
      <c r="K154" s="162"/>
      <c r="L154" s="163"/>
      <c r="M154" s="164" t="s">
        <v>1</v>
      </c>
      <c r="N154" s="165" t="s">
        <v>39</v>
      </c>
      <c r="O154" s="144">
        <v>0</v>
      </c>
      <c r="P154" s="144">
        <f>O154*H154</f>
        <v>0</v>
      </c>
      <c r="Q154" s="144">
        <v>0.77</v>
      </c>
      <c r="R154" s="144">
        <f>Q154*H154</f>
        <v>0.77</v>
      </c>
      <c r="S154" s="144">
        <v>0</v>
      </c>
      <c r="T154" s="145">
        <f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Q154" s="146" t="s">
        <v>145</v>
      </c>
      <c r="AS154" s="146" t="s">
        <v>190</v>
      </c>
      <c r="AT154" s="146" t="s">
        <v>120</v>
      </c>
      <c r="AX154" s="15" t="s">
        <v>112</v>
      </c>
      <c r="BD154" s="147">
        <f>IF(N154="základná",J154,0)</f>
        <v>0</v>
      </c>
      <c r="BE154" s="147">
        <f>IF(N154="znížená",J154,0)</f>
        <v>0</v>
      </c>
      <c r="BF154" s="147">
        <f>IF(N154="zákl. prenesená",J154,0)</f>
        <v>0</v>
      </c>
      <c r="BG154" s="147">
        <f>IF(N154="zníž. prenesená",J154,0)</f>
        <v>0</v>
      </c>
      <c r="BH154" s="147">
        <f>IF(N154="nulová",J154,0)</f>
        <v>0</v>
      </c>
      <c r="BI154" s="15" t="s">
        <v>120</v>
      </c>
      <c r="BJ154" s="148">
        <f>ROUND(I154*H154,3)</f>
        <v>0</v>
      </c>
      <c r="BK154" s="15" t="s">
        <v>119</v>
      </c>
      <c r="BL154" s="146" t="s">
        <v>219</v>
      </c>
    </row>
    <row r="155" spans="1:64" s="13" customFormat="1" x14ac:dyDescent="0.2">
      <c r="B155" s="149"/>
      <c r="D155" s="150" t="s">
        <v>168</v>
      </c>
      <c r="E155" s="151" t="s">
        <v>1</v>
      </c>
      <c r="F155" s="152" t="s">
        <v>220</v>
      </c>
      <c r="H155" s="153">
        <v>1</v>
      </c>
      <c r="L155" s="149"/>
      <c r="M155" s="154"/>
      <c r="N155" s="155"/>
      <c r="O155" s="155"/>
      <c r="P155" s="155"/>
      <c r="Q155" s="155"/>
      <c r="R155" s="155"/>
      <c r="S155" s="155"/>
      <c r="T155" s="156"/>
      <c r="AS155" s="151" t="s">
        <v>168</v>
      </c>
      <c r="AT155" s="151" t="s">
        <v>120</v>
      </c>
      <c r="AU155" s="13" t="s">
        <v>120</v>
      </c>
      <c r="AV155" s="13" t="s">
        <v>28</v>
      </c>
      <c r="AW155" s="13" t="s">
        <v>81</v>
      </c>
      <c r="AX155" s="151" t="s">
        <v>112</v>
      </c>
    </row>
    <row r="156" spans="1:64" s="2" customFormat="1" ht="24.2" customHeight="1" x14ac:dyDescent="0.2">
      <c r="A156" s="27"/>
      <c r="B156" s="135"/>
      <c r="C156" s="136" t="s">
        <v>221</v>
      </c>
      <c r="D156" s="136" t="s">
        <v>115</v>
      </c>
      <c r="E156" s="137" t="s">
        <v>222</v>
      </c>
      <c r="F156" s="138" t="s">
        <v>223</v>
      </c>
      <c r="G156" s="139" t="s">
        <v>128</v>
      </c>
      <c r="H156" s="140">
        <v>5</v>
      </c>
      <c r="I156" s="140">
        <v>0</v>
      </c>
      <c r="J156" s="140">
        <f t="shared" ref="J156:J162" si="10">ROUND(I156*H156,3)</f>
        <v>0</v>
      </c>
      <c r="K156" s="141"/>
      <c r="L156" s="28"/>
      <c r="M156" s="142" t="s">
        <v>1</v>
      </c>
      <c r="N156" s="143" t="s">
        <v>39</v>
      </c>
      <c r="O156" s="144">
        <v>0</v>
      </c>
      <c r="P156" s="144">
        <f t="shared" ref="P156:P162" si="11">O156*H156</f>
        <v>0</v>
      </c>
      <c r="Q156" s="144">
        <v>0</v>
      </c>
      <c r="R156" s="144">
        <f t="shared" ref="R156:R162" si="12">Q156*H156</f>
        <v>0</v>
      </c>
      <c r="S156" s="144">
        <v>0</v>
      </c>
      <c r="T156" s="145">
        <f t="shared" ref="T156:T162" si="13"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Q156" s="146" t="s">
        <v>152</v>
      </c>
      <c r="AS156" s="146" t="s">
        <v>115</v>
      </c>
      <c r="AT156" s="146" t="s">
        <v>120</v>
      </c>
      <c r="AX156" s="15" t="s">
        <v>112</v>
      </c>
      <c r="BD156" s="147">
        <f t="shared" ref="BD156:BD162" si="14">IF(N156="základná",J156,0)</f>
        <v>0</v>
      </c>
      <c r="BE156" s="147">
        <f t="shared" ref="BE156:BE162" si="15">IF(N156="znížená",J156,0)</f>
        <v>0</v>
      </c>
      <c r="BF156" s="147">
        <f t="shared" ref="BF156:BF162" si="16">IF(N156="zákl. prenesená",J156,0)</f>
        <v>0</v>
      </c>
      <c r="BG156" s="147">
        <f t="shared" ref="BG156:BG162" si="17">IF(N156="zníž. prenesená",J156,0)</f>
        <v>0</v>
      </c>
      <c r="BH156" s="147">
        <f t="shared" ref="BH156:BH162" si="18">IF(N156="nulová",J156,0)</f>
        <v>0</v>
      </c>
      <c r="BI156" s="15" t="s">
        <v>120</v>
      </c>
      <c r="BJ156" s="148">
        <f t="shared" ref="BJ156:BJ162" si="19">ROUND(I156*H156,3)</f>
        <v>0</v>
      </c>
      <c r="BK156" s="15" t="s">
        <v>152</v>
      </c>
      <c r="BL156" s="146" t="s">
        <v>224</v>
      </c>
    </row>
    <row r="157" spans="1:64" s="2" customFormat="1" ht="24.2" customHeight="1" x14ac:dyDescent="0.2">
      <c r="A157" s="27"/>
      <c r="B157" s="135"/>
      <c r="C157" s="136" t="s">
        <v>225</v>
      </c>
      <c r="D157" s="136" t="s">
        <v>115</v>
      </c>
      <c r="E157" s="137" t="s">
        <v>226</v>
      </c>
      <c r="F157" s="138" t="s">
        <v>227</v>
      </c>
      <c r="G157" s="139" t="s">
        <v>128</v>
      </c>
      <c r="H157" s="140">
        <v>5</v>
      </c>
      <c r="I157" s="140">
        <v>0</v>
      </c>
      <c r="J157" s="140">
        <f t="shared" si="10"/>
        <v>0</v>
      </c>
      <c r="K157" s="141"/>
      <c r="L157" s="28"/>
      <c r="M157" s="142" t="s">
        <v>1</v>
      </c>
      <c r="N157" s="143" t="s">
        <v>39</v>
      </c>
      <c r="O157" s="144">
        <v>0.86199999999999999</v>
      </c>
      <c r="P157" s="144">
        <f t="shared" si="11"/>
        <v>4.3099999999999996</v>
      </c>
      <c r="Q157" s="144">
        <v>4.8000000000000001E-4</v>
      </c>
      <c r="R157" s="144">
        <f t="shared" si="12"/>
        <v>2.4000000000000002E-3</v>
      </c>
      <c r="S157" s="144">
        <v>0</v>
      </c>
      <c r="T157" s="145">
        <f t="shared" si="13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Q157" s="146" t="s">
        <v>119</v>
      </c>
      <c r="AS157" s="146" t="s">
        <v>115</v>
      </c>
      <c r="AT157" s="146" t="s">
        <v>120</v>
      </c>
      <c r="AX157" s="15" t="s">
        <v>112</v>
      </c>
      <c r="BD157" s="147">
        <f t="shared" si="14"/>
        <v>0</v>
      </c>
      <c r="BE157" s="147">
        <f t="shared" si="15"/>
        <v>0</v>
      </c>
      <c r="BF157" s="147">
        <f t="shared" si="16"/>
        <v>0</v>
      </c>
      <c r="BG157" s="147">
        <f t="shared" si="17"/>
        <v>0</v>
      </c>
      <c r="BH157" s="147">
        <f t="shared" si="18"/>
        <v>0</v>
      </c>
      <c r="BI157" s="15" t="s">
        <v>120</v>
      </c>
      <c r="BJ157" s="148">
        <f t="shared" si="19"/>
        <v>0</v>
      </c>
      <c r="BK157" s="15" t="s">
        <v>119</v>
      </c>
      <c r="BL157" s="146" t="s">
        <v>228</v>
      </c>
    </row>
    <row r="158" spans="1:64" s="2" customFormat="1" ht="14.45" customHeight="1" x14ac:dyDescent="0.2">
      <c r="A158" s="27"/>
      <c r="B158" s="135"/>
      <c r="C158" s="157" t="s">
        <v>229</v>
      </c>
      <c r="D158" s="157" t="s">
        <v>190</v>
      </c>
      <c r="E158" s="158" t="s">
        <v>230</v>
      </c>
      <c r="F158" s="159" t="s">
        <v>231</v>
      </c>
      <c r="G158" s="160" t="s">
        <v>128</v>
      </c>
      <c r="H158" s="161">
        <v>15</v>
      </c>
      <c r="I158" s="161">
        <v>0</v>
      </c>
      <c r="J158" s="161">
        <f t="shared" si="10"/>
        <v>0</v>
      </c>
      <c r="K158" s="162"/>
      <c r="L158" s="163"/>
      <c r="M158" s="164" t="s">
        <v>1</v>
      </c>
      <c r="N158" s="165" t="s">
        <v>39</v>
      </c>
      <c r="O158" s="144">
        <v>0</v>
      </c>
      <c r="P158" s="144">
        <f t="shared" si="11"/>
        <v>0</v>
      </c>
      <c r="Q158" s="144">
        <v>7.0000000000000001E-3</v>
      </c>
      <c r="R158" s="144">
        <f t="shared" si="12"/>
        <v>0.105</v>
      </c>
      <c r="S158" s="144">
        <v>0</v>
      </c>
      <c r="T158" s="145">
        <f t="shared" si="13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Q158" s="146" t="s">
        <v>145</v>
      </c>
      <c r="AS158" s="146" t="s">
        <v>190</v>
      </c>
      <c r="AT158" s="146" t="s">
        <v>120</v>
      </c>
      <c r="AX158" s="15" t="s">
        <v>112</v>
      </c>
      <c r="BD158" s="147">
        <f t="shared" si="14"/>
        <v>0</v>
      </c>
      <c r="BE158" s="147">
        <f t="shared" si="15"/>
        <v>0</v>
      </c>
      <c r="BF158" s="147">
        <f t="shared" si="16"/>
        <v>0</v>
      </c>
      <c r="BG158" s="147">
        <f t="shared" si="17"/>
        <v>0</v>
      </c>
      <c r="BH158" s="147">
        <f t="shared" si="18"/>
        <v>0</v>
      </c>
      <c r="BI158" s="15" t="s">
        <v>120</v>
      </c>
      <c r="BJ158" s="148">
        <f t="shared" si="19"/>
        <v>0</v>
      </c>
      <c r="BK158" s="15" t="s">
        <v>119</v>
      </c>
      <c r="BL158" s="146" t="s">
        <v>232</v>
      </c>
    </row>
    <row r="159" spans="1:64" s="2" customFormat="1" ht="14.45" customHeight="1" x14ac:dyDescent="0.2">
      <c r="A159" s="27"/>
      <c r="B159" s="135"/>
      <c r="C159" s="157" t="s">
        <v>233</v>
      </c>
      <c r="D159" s="157" t="s">
        <v>190</v>
      </c>
      <c r="E159" s="158" t="s">
        <v>234</v>
      </c>
      <c r="F159" s="159" t="s">
        <v>235</v>
      </c>
      <c r="G159" s="160" t="s">
        <v>128</v>
      </c>
      <c r="H159" s="161">
        <v>5</v>
      </c>
      <c r="I159" s="161">
        <v>0</v>
      </c>
      <c r="J159" s="161">
        <f t="shared" si="10"/>
        <v>0</v>
      </c>
      <c r="K159" s="162"/>
      <c r="L159" s="163"/>
      <c r="M159" s="164" t="s">
        <v>1</v>
      </c>
      <c r="N159" s="165" t="s">
        <v>39</v>
      </c>
      <c r="O159" s="144">
        <v>0</v>
      </c>
      <c r="P159" s="144">
        <f t="shared" si="11"/>
        <v>0</v>
      </c>
      <c r="Q159" s="144">
        <v>3.5000000000000001E-3</v>
      </c>
      <c r="R159" s="144">
        <f t="shared" si="12"/>
        <v>1.7500000000000002E-2</v>
      </c>
      <c r="S159" s="144">
        <v>0</v>
      </c>
      <c r="T159" s="145">
        <f t="shared" si="13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Q159" s="146" t="s">
        <v>145</v>
      </c>
      <c r="AS159" s="146" t="s">
        <v>190</v>
      </c>
      <c r="AT159" s="146" t="s">
        <v>120</v>
      </c>
      <c r="AX159" s="15" t="s">
        <v>112</v>
      </c>
      <c r="BD159" s="147">
        <f t="shared" si="14"/>
        <v>0</v>
      </c>
      <c r="BE159" s="147">
        <f t="shared" si="15"/>
        <v>0</v>
      </c>
      <c r="BF159" s="147">
        <f t="shared" si="16"/>
        <v>0</v>
      </c>
      <c r="BG159" s="147">
        <f t="shared" si="17"/>
        <v>0</v>
      </c>
      <c r="BH159" s="147">
        <f t="shared" si="18"/>
        <v>0</v>
      </c>
      <c r="BI159" s="15" t="s">
        <v>120</v>
      </c>
      <c r="BJ159" s="148">
        <f t="shared" si="19"/>
        <v>0</v>
      </c>
      <c r="BK159" s="15" t="s">
        <v>119</v>
      </c>
      <c r="BL159" s="146" t="s">
        <v>236</v>
      </c>
    </row>
    <row r="160" spans="1:64" s="2" customFormat="1" ht="14.45" customHeight="1" x14ac:dyDescent="0.2">
      <c r="A160" s="27"/>
      <c r="B160" s="135"/>
      <c r="C160" s="157" t="s">
        <v>237</v>
      </c>
      <c r="D160" s="157" t="s">
        <v>190</v>
      </c>
      <c r="E160" s="158" t="s">
        <v>238</v>
      </c>
      <c r="F160" s="159" t="s">
        <v>239</v>
      </c>
      <c r="G160" s="160" t="s">
        <v>128</v>
      </c>
      <c r="H160" s="161">
        <v>5</v>
      </c>
      <c r="I160" s="161">
        <v>0</v>
      </c>
      <c r="J160" s="161">
        <f t="shared" si="10"/>
        <v>0</v>
      </c>
      <c r="K160" s="162"/>
      <c r="L160" s="163"/>
      <c r="M160" s="164" t="s">
        <v>1</v>
      </c>
      <c r="N160" s="165" t="s">
        <v>39</v>
      </c>
      <c r="O160" s="144">
        <v>0</v>
      </c>
      <c r="P160" s="144">
        <f t="shared" si="11"/>
        <v>0</v>
      </c>
      <c r="Q160" s="144">
        <v>0</v>
      </c>
      <c r="R160" s="144">
        <f t="shared" si="12"/>
        <v>0</v>
      </c>
      <c r="S160" s="144">
        <v>0</v>
      </c>
      <c r="T160" s="145">
        <f t="shared" si="13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Q160" s="146" t="s">
        <v>145</v>
      </c>
      <c r="AS160" s="146" t="s">
        <v>190</v>
      </c>
      <c r="AT160" s="146" t="s">
        <v>120</v>
      </c>
      <c r="AX160" s="15" t="s">
        <v>112</v>
      </c>
      <c r="BD160" s="147">
        <f t="shared" si="14"/>
        <v>0</v>
      </c>
      <c r="BE160" s="147">
        <f t="shared" si="15"/>
        <v>0</v>
      </c>
      <c r="BF160" s="147">
        <f t="shared" si="16"/>
        <v>0</v>
      </c>
      <c r="BG160" s="147">
        <f t="shared" si="17"/>
        <v>0</v>
      </c>
      <c r="BH160" s="147">
        <f t="shared" si="18"/>
        <v>0</v>
      </c>
      <c r="BI160" s="15" t="s">
        <v>120</v>
      </c>
      <c r="BJ160" s="148">
        <f t="shared" si="19"/>
        <v>0</v>
      </c>
      <c r="BK160" s="15" t="s">
        <v>119</v>
      </c>
      <c r="BL160" s="146" t="s">
        <v>240</v>
      </c>
    </row>
    <row r="161" spans="1:64" s="2" customFormat="1" ht="24.2" customHeight="1" x14ac:dyDescent="0.2">
      <c r="A161" s="27"/>
      <c r="B161" s="135"/>
      <c r="C161" s="136" t="s">
        <v>241</v>
      </c>
      <c r="D161" s="136" t="s">
        <v>115</v>
      </c>
      <c r="E161" s="137" t="s">
        <v>242</v>
      </c>
      <c r="F161" s="138" t="s">
        <v>243</v>
      </c>
      <c r="G161" s="139" t="s">
        <v>118</v>
      </c>
      <c r="H161" s="140">
        <v>5</v>
      </c>
      <c r="I161" s="140">
        <v>0</v>
      </c>
      <c r="J161" s="140">
        <f t="shared" si="10"/>
        <v>0</v>
      </c>
      <c r="K161" s="141"/>
      <c r="L161" s="28"/>
      <c r="M161" s="142" t="s">
        <v>1</v>
      </c>
      <c r="N161" s="143" t="s">
        <v>39</v>
      </c>
      <c r="O161" s="144">
        <v>0.158</v>
      </c>
      <c r="P161" s="144">
        <f t="shared" si="11"/>
        <v>0.79</v>
      </c>
      <c r="Q161" s="144">
        <v>0</v>
      </c>
      <c r="R161" s="144">
        <f t="shared" si="12"/>
        <v>0</v>
      </c>
      <c r="S161" s="144">
        <v>0</v>
      </c>
      <c r="T161" s="145">
        <f t="shared" si="13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Q161" s="146" t="s">
        <v>119</v>
      </c>
      <c r="AS161" s="146" t="s">
        <v>115</v>
      </c>
      <c r="AT161" s="146" t="s">
        <v>120</v>
      </c>
      <c r="AX161" s="15" t="s">
        <v>112</v>
      </c>
      <c r="BD161" s="147">
        <f t="shared" si="14"/>
        <v>0</v>
      </c>
      <c r="BE161" s="147">
        <f t="shared" si="15"/>
        <v>0</v>
      </c>
      <c r="BF161" s="147">
        <f t="shared" si="16"/>
        <v>0</v>
      </c>
      <c r="BG161" s="147">
        <f t="shared" si="17"/>
        <v>0</v>
      </c>
      <c r="BH161" s="147">
        <f t="shared" si="18"/>
        <v>0</v>
      </c>
      <c r="BI161" s="15" t="s">
        <v>120</v>
      </c>
      <c r="BJ161" s="148">
        <f t="shared" si="19"/>
        <v>0</v>
      </c>
      <c r="BK161" s="15" t="s">
        <v>119</v>
      </c>
      <c r="BL161" s="146" t="s">
        <v>244</v>
      </c>
    </row>
    <row r="162" spans="1:64" s="2" customFormat="1" ht="14.45" customHeight="1" x14ac:dyDescent="0.2">
      <c r="A162" s="27"/>
      <c r="B162" s="135"/>
      <c r="C162" s="157" t="s">
        <v>245</v>
      </c>
      <c r="D162" s="157" t="s">
        <v>190</v>
      </c>
      <c r="E162" s="158" t="s">
        <v>246</v>
      </c>
      <c r="F162" s="159" t="s">
        <v>247</v>
      </c>
      <c r="G162" s="160" t="s">
        <v>248</v>
      </c>
      <c r="H162" s="161">
        <v>375</v>
      </c>
      <c r="I162" s="161">
        <v>0</v>
      </c>
      <c r="J162" s="161">
        <f t="shared" si="10"/>
        <v>0</v>
      </c>
      <c r="K162" s="162"/>
      <c r="L162" s="163"/>
      <c r="M162" s="164" t="s">
        <v>1</v>
      </c>
      <c r="N162" s="165" t="s">
        <v>39</v>
      </c>
      <c r="O162" s="144">
        <v>0</v>
      </c>
      <c r="P162" s="144">
        <f t="shared" si="11"/>
        <v>0</v>
      </c>
      <c r="Q162" s="144">
        <v>2.9999999999999997E-4</v>
      </c>
      <c r="R162" s="144">
        <f t="shared" si="12"/>
        <v>0.11249999999999999</v>
      </c>
      <c r="S162" s="144">
        <v>0</v>
      </c>
      <c r="T162" s="145">
        <f t="shared" si="13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Q162" s="146" t="s">
        <v>145</v>
      </c>
      <c r="AS162" s="146" t="s">
        <v>190</v>
      </c>
      <c r="AT162" s="146" t="s">
        <v>120</v>
      </c>
      <c r="AX162" s="15" t="s">
        <v>112</v>
      </c>
      <c r="BD162" s="147">
        <f t="shared" si="14"/>
        <v>0</v>
      </c>
      <c r="BE162" s="147">
        <f t="shared" si="15"/>
        <v>0</v>
      </c>
      <c r="BF162" s="147">
        <f t="shared" si="16"/>
        <v>0</v>
      </c>
      <c r="BG162" s="147">
        <f t="shared" si="17"/>
        <v>0</v>
      </c>
      <c r="BH162" s="147">
        <f t="shared" si="18"/>
        <v>0</v>
      </c>
      <c r="BI162" s="15" t="s">
        <v>120</v>
      </c>
      <c r="BJ162" s="148">
        <f t="shared" si="19"/>
        <v>0</v>
      </c>
      <c r="BK162" s="15" t="s">
        <v>119</v>
      </c>
      <c r="BL162" s="146" t="s">
        <v>249</v>
      </c>
    </row>
    <row r="163" spans="1:64" s="13" customFormat="1" x14ac:dyDescent="0.2">
      <c r="B163" s="149"/>
      <c r="D163" s="150" t="s">
        <v>168</v>
      </c>
      <c r="E163" s="151" t="s">
        <v>1</v>
      </c>
      <c r="F163" s="152" t="s">
        <v>250</v>
      </c>
      <c r="H163" s="153">
        <v>375</v>
      </c>
      <c r="L163" s="149"/>
      <c r="M163" s="154"/>
      <c r="N163" s="155"/>
      <c r="O163" s="155"/>
      <c r="P163" s="155"/>
      <c r="Q163" s="155"/>
      <c r="R163" s="155"/>
      <c r="S163" s="155"/>
      <c r="T163" s="156"/>
      <c r="AS163" s="151" t="s">
        <v>168</v>
      </c>
      <c r="AT163" s="151" t="s">
        <v>120</v>
      </c>
      <c r="AU163" s="13" t="s">
        <v>120</v>
      </c>
      <c r="AV163" s="13" t="s">
        <v>28</v>
      </c>
      <c r="AW163" s="13" t="s">
        <v>81</v>
      </c>
      <c r="AX163" s="151" t="s">
        <v>112</v>
      </c>
    </row>
    <row r="164" spans="1:64" s="2" customFormat="1" ht="14.45" customHeight="1" x14ac:dyDescent="0.2">
      <c r="A164" s="27"/>
      <c r="B164" s="135"/>
      <c r="C164" s="136" t="s">
        <v>251</v>
      </c>
      <c r="D164" s="136" t="s">
        <v>115</v>
      </c>
      <c r="E164" s="137" t="s">
        <v>252</v>
      </c>
      <c r="F164" s="138" t="s">
        <v>253</v>
      </c>
      <c r="G164" s="139" t="s">
        <v>218</v>
      </c>
      <c r="H164" s="140">
        <v>0.5</v>
      </c>
      <c r="I164" s="140">
        <v>0</v>
      </c>
      <c r="J164" s="140">
        <f>ROUND(I164*H164,3)</f>
        <v>0</v>
      </c>
      <c r="K164" s="141"/>
      <c r="L164" s="28"/>
      <c r="M164" s="142" t="s">
        <v>1</v>
      </c>
      <c r="N164" s="143" t="s">
        <v>39</v>
      </c>
      <c r="O164" s="144">
        <v>1.175</v>
      </c>
      <c r="P164" s="144">
        <f>O164*H164</f>
        <v>0.58750000000000002</v>
      </c>
      <c r="Q164" s="144">
        <v>0</v>
      </c>
      <c r="R164" s="144">
        <f>Q164*H164</f>
        <v>0</v>
      </c>
      <c r="S164" s="144">
        <v>0</v>
      </c>
      <c r="T164" s="145">
        <f>S164*H164</f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Q164" s="146" t="s">
        <v>119</v>
      </c>
      <c r="AS164" s="146" t="s">
        <v>115</v>
      </c>
      <c r="AT164" s="146" t="s">
        <v>120</v>
      </c>
      <c r="AX164" s="15" t="s">
        <v>112</v>
      </c>
      <c r="BD164" s="147">
        <f>IF(N164="základná",J164,0)</f>
        <v>0</v>
      </c>
      <c r="BE164" s="147">
        <f>IF(N164="znížená",J164,0)</f>
        <v>0</v>
      </c>
      <c r="BF164" s="147">
        <f>IF(N164="zákl. prenesená",J164,0)</f>
        <v>0</v>
      </c>
      <c r="BG164" s="147">
        <f>IF(N164="zníž. prenesená",J164,0)</f>
        <v>0</v>
      </c>
      <c r="BH164" s="147">
        <f>IF(N164="nulová",J164,0)</f>
        <v>0</v>
      </c>
      <c r="BI164" s="15" t="s">
        <v>120</v>
      </c>
      <c r="BJ164" s="148">
        <f>ROUND(I164*H164,3)</f>
        <v>0</v>
      </c>
      <c r="BK164" s="15" t="s">
        <v>119</v>
      </c>
      <c r="BL164" s="146" t="s">
        <v>254</v>
      </c>
    </row>
    <row r="165" spans="1:64" s="13" customFormat="1" x14ac:dyDescent="0.2">
      <c r="B165" s="149"/>
      <c r="D165" s="150" t="s">
        <v>168</v>
      </c>
      <c r="E165" s="151" t="s">
        <v>1</v>
      </c>
      <c r="F165" s="152" t="s">
        <v>255</v>
      </c>
      <c r="H165" s="153">
        <v>0.5</v>
      </c>
      <c r="L165" s="149"/>
      <c r="M165" s="154"/>
      <c r="N165" s="155"/>
      <c r="O165" s="155"/>
      <c r="P165" s="155"/>
      <c r="Q165" s="155"/>
      <c r="R165" s="155"/>
      <c r="S165" s="155"/>
      <c r="T165" s="156"/>
      <c r="AS165" s="151" t="s">
        <v>168</v>
      </c>
      <c r="AT165" s="151" t="s">
        <v>120</v>
      </c>
      <c r="AU165" s="13" t="s">
        <v>120</v>
      </c>
      <c r="AV165" s="13" t="s">
        <v>28</v>
      </c>
      <c r="AW165" s="13" t="s">
        <v>81</v>
      </c>
      <c r="AX165" s="151" t="s">
        <v>112</v>
      </c>
    </row>
    <row r="166" spans="1:64" s="2" customFormat="1" ht="24.2" customHeight="1" x14ac:dyDescent="0.2">
      <c r="A166" s="27"/>
      <c r="B166" s="135"/>
      <c r="C166" s="136" t="s">
        <v>256</v>
      </c>
      <c r="D166" s="136" t="s">
        <v>115</v>
      </c>
      <c r="E166" s="137" t="s">
        <v>257</v>
      </c>
      <c r="F166" s="138" t="s">
        <v>258</v>
      </c>
      <c r="G166" s="139" t="s">
        <v>218</v>
      </c>
      <c r="H166" s="140">
        <v>0.5</v>
      </c>
      <c r="I166" s="140">
        <v>0</v>
      </c>
      <c r="J166" s="140">
        <f>ROUND(I166*H166,3)</f>
        <v>0</v>
      </c>
      <c r="K166" s="141"/>
      <c r="L166" s="28"/>
      <c r="M166" s="142" t="s">
        <v>1</v>
      </c>
      <c r="N166" s="143" t="s">
        <v>39</v>
      </c>
      <c r="O166" s="144">
        <v>0.91</v>
      </c>
      <c r="P166" s="144">
        <f>O166*H166</f>
        <v>0.45500000000000002</v>
      </c>
      <c r="Q166" s="144">
        <v>0</v>
      </c>
      <c r="R166" s="144">
        <f>Q166*H166</f>
        <v>0</v>
      </c>
      <c r="S166" s="144">
        <v>0</v>
      </c>
      <c r="T166" s="145">
        <f>S166*H166</f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Q166" s="146" t="s">
        <v>119</v>
      </c>
      <c r="AS166" s="146" t="s">
        <v>115</v>
      </c>
      <c r="AT166" s="146" t="s">
        <v>120</v>
      </c>
      <c r="AX166" s="15" t="s">
        <v>112</v>
      </c>
      <c r="BD166" s="147">
        <f>IF(N166="základná",J166,0)</f>
        <v>0</v>
      </c>
      <c r="BE166" s="147">
        <f>IF(N166="znížená",J166,0)</f>
        <v>0</v>
      </c>
      <c r="BF166" s="147">
        <f>IF(N166="zákl. prenesená",J166,0)</f>
        <v>0</v>
      </c>
      <c r="BG166" s="147">
        <f>IF(N166="zníž. prenesená",J166,0)</f>
        <v>0</v>
      </c>
      <c r="BH166" s="147">
        <f>IF(N166="nulová",J166,0)</f>
        <v>0</v>
      </c>
      <c r="BI166" s="15" t="s">
        <v>120</v>
      </c>
      <c r="BJ166" s="148">
        <f>ROUND(I166*H166,3)</f>
        <v>0</v>
      </c>
      <c r="BK166" s="15" t="s">
        <v>119</v>
      </c>
      <c r="BL166" s="146" t="s">
        <v>259</v>
      </c>
    </row>
    <row r="167" spans="1:64" s="12" customFormat="1" ht="22.9" customHeight="1" x14ac:dyDescent="0.2">
      <c r="B167" s="123"/>
      <c r="D167" s="124" t="s">
        <v>72</v>
      </c>
      <c r="E167" s="133" t="s">
        <v>260</v>
      </c>
      <c r="F167" s="133" t="s">
        <v>261</v>
      </c>
      <c r="J167" s="134">
        <f>BJ167</f>
        <v>0</v>
      </c>
      <c r="L167" s="123"/>
      <c r="M167" s="127"/>
      <c r="N167" s="128"/>
      <c r="O167" s="128"/>
      <c r="P167" s="129">
        <f>SUM(P168:P183)</f>
        <v>98.905589999999989</v>
      </c>
      <c r="Q167" s="128"/>
      <c r="R167" s="129">
        <f>SUM(R168:R183)</f>
        <v>5.6325000000000003</v>
      </c>
      <c r="S167" s="128"/>
      <c r="T167" s="130">
        <f>SUM(T168:T183)</f>
        <v>0</v>
      </c>
      <c r="AQ167" s="124" t="s">
        <v>81</v>
      </c>
      <c r="AS167" s="131" t="s">
        <v>72</v>
      </c>
      <c r="AT167" s="131" t="s">
        <v>81</v>
      </c>
      <c r="AX167" s="124" t="s">
        <v>112</v>
      </c>
      <c r="BJ167" s="132">
        <f>SUM(BJ168:BJ183)</f>
        <v>0</v>
      </c>
    </row>
    <row r="168" spans="1:64" s="2" customFormat="1" ht="37.9" customHeight="1" x14ac:dyDescent="0.2">
      <c r="A168" s="27"/>
      <c r="B168" s="135"/>
      <c r="C168" s="136" t="s">
        <v>262</v>
      </c>
      <c r="D168" s="136" t="s">
        <v>115</v>
      </c>
      <c r="E168" s="137" t="s">
        <v>263</v>
      </c>
      <c r="F168" s="138" t="s">
        <v>264</v>
      </c>
      <c r="G168" s="139" t="s">
        <v>128</v>
      </c>
      <c r="H168" s="140">
        <v>3</v>
      </c>
      <c r="I168" s="140">
        <v>0</v>
      </c>
      <c r="J168" s="140">
        <f>ROUND(I168*H168,3)</f>
        <v>0</v>
      </c>
      <c r="K168" s="141"/>
      <c r="L168" s="28"/>
      <c r="M168" s="142" t="s">
        <v>1</v>
      </c>
      <c r="N168" s="143" t="s">
        <v>39</v>
      </c>
      <c r="O168" s="144">
        <v>6.8470000000000003E-2</v>
      </c>
      <c r="P168" s="144">
        <f>O168*H168</f>
        <v>0.20541000000000001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Q168" s="146" t="s">
        <v>119</v>
      </c>
      <c r="AS168" s="146" t="s">
        <v>115</v>
      </c>
      <c r="AT168" s="146" t="s">
        <v>120</v>
      </c>
      <c r="AX168" s="15" t="s">
        <v>112</v>
      </c>
      <c r="BD168" s="147">
        <f>IF(N168="základná",J168,0)</f>
        <v>0</v>
      </c>
      <c r="BE168" s="147">
        <f>IF(N168="znížená",J168,0)</f>
        <v>0</v>
      </c>
      <c r="BF168" s="147">
        <f>IF(N168="zákl. prenesená",J168,0)</f>
        <v>0</v>
      </c>
      <c r="BG168" s="147">
        <f>IF(N168="zníž. prenesená",J168,0)</f>
        <v>0</v>
      </c>
      <c r="BH168" s="147">
        <f>IF(N168="nulová",J168,0)</f>
        <v>0</v>
      </c>
      <c r="BI168" s="15" t="s">
        <v>120</v>
      </c>
      <c r="BJ168" s="148">
        <f>ROUND(I168*H168,3)</f>
        <v>0</v>
      </c>
      <c r="BK168" s="15" t="s">
        <v>119</v>
      </c>
      <c r="BL168" s="146" t="s">
        <v>265</v>
      </c>
    </row>
    <row r="169" spans="1:64" s="2" customFormat="1" ht="37.9" customHeight="1" x14ac:dyDescent="0.2">
      <c r="A169" s="27"/>
      <c r="B169" s="135"/>
      <c r="C169" s="136" t="s">
        <v>266</v>
      </c>
      <c r="D169" s="136" t="s">
        <v>115</v>
      </c>
      <c r="E169" s="137" t="s">
        <v>267</v>
      </c>
      <c r="F169" s="138" t="s">
        <v>268</v>
      </c>
      <c r="G169" s="139" t="s">
        <v>269</v>
      </c>
      <c r="H169" s="140">
        <v>54</v>
      </c>
      <c r="I169" s="140">
        <v>0</v>
      </c>
      <c r="J169" s="140">
        <f>ROUND(I169*H169,3)</f>
        <v>0</v>
      </c>
      <c r="K169" s="141"/>
      <c r="L169" s="28"/>
      <c r="M169" s="142" t="s">
        <v>1</v>
      </c>
      <c r="N169" s="143" t="s">
        <v>39</v>
      </c>
      <c r="O169" s="144">
        <v>1.2045699999999999</v>
      </c>
      <c r="P169" s="144">
        <f>O169*H169</f>
        <v>65.046779999999998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Q169" s="146" t="s">
        <v>119</v>
      </c>
      <c r="AS169" s="146" t="s">
        <v>115</v>
      </c>
      <c r="AT169" s="146" t="s">
        <v>120</v>
      </c>
      <c r="AX169" s="15" t="s">
        <v>112</v>
      </c>
      <c r="BD169" s="147">
        <f>IF(N169="základná",J169,0)</f>
        <v>0</v>
      </c>
      <c r="BE169" s="147">
        <f>IF(N169="znížená",J169,0)</f>
        <v>0</v>
      </c>
      <c r="BF169" s="147">
        <f>IF(N169="zákl. prenesená",J169,0)</f>
        <v>0</v>
      </c>
      <c r="BG169" s="147">
        <f>IF(N169="zníž. prenesená",J169,0)</f>
        <v>0</v>
      </c>
      <c r="BH169" s="147">
        <f>IF(N169="nulová",J169,0)</f>
        <v>0</v>
      </c>
      <c r="BI169" s="15" t="s">
        <v>120</v>
      </c>
      <c r="BJ169" s="148">
        <f>ROUND(I169*H169,3)</f>
        <v>0</v>
      </c>
      <c r="BK169" s="15" t="s">
        <v>119</v>
      </c>
      <c r="BL169" s="146" t="s">
        <v>270</v>
      </c>
    </row>
    <row r="170" spans="1:64" s="13" customFormat="1" x14ac:dyDescent="0.2">
      <c r="B170" s="149"/>
      <c r="D170" s="150" t="s">
        <v>168</v>
      </c>
      <c r="E170" s="151" t="s">
        <v>1</v>
      </c>
      <c r="F170" s="152" t="s">
        <v>271</v>
      </c>
      <c r="H170" s="153">
        <v>54</v>
      </c>
      <c r="L170" s="149"/>
      <c r="M170" s="154"/>
      <c r="N170" s="155"/>
      <c r="O170" s="155"/>
      <c r="P170" s="155"/>
      <c r="Q170" s="155"/>
      <c r="R170" s="155"/>
      <c r="S170" s="155"/>
      <c r="T170" s="156"/>
      <c r="AS170" s="151" t="s">
        <v>168</v>
      </c>
      <c r="AT170" s="151" t="s">
        <v>120</v>
      </c>
      <c r="AU170" s="13" t="s">
        <v>120</v>
      </c>
      <c r="AV170" s="13" t="s">
        <v>28</v>
      </c>
      <c r="AW170" s="13" t="s">
        <v>81</v>
      </c>
      <c r="AX170" s="151" t="s">
        <v>112</v>
      </c>
    </row>
    <row r="171" spans="1:64" s="2" customFormat="1" ht="24.2" customHeight="1" x14ac:dyDescent="0.2">
      <c r="A171" s="27"/>
      <c r="B171" s="135"/>
      <c r="C171" s="136" t="s">
        <v>272</v>
      </c>
      <c r="D171" s="136" t="s">
        <v>115</v>
      </c>
      <c r="E171" s="137" t="s">
        <v>273</v>
      </c>
      <c r="F171" s="138" t="s">
        <v>274</v>
      </c>
      <c r="G171" s="139" t="s">
        <v>128</v>
      </c>
      <c r="H171" s="140">
        <v>3</v>
      </c>
      <c r="I171" s="140">
        <v>0</v>
      </c>
      <c r="J171" s="140">
        <f>ROUND(I171*H171,3)</f>
        <v>0</v>
      </c>
      <c r="K171" s="141"/>
      <c r="L171" s="28"/>
      <c r="M171" s="142" t="s">
        <v>1</v>
      </c>
      <c r="N171" s="143" t="s">
        <v>39</v>
      </c>
      <c r="O171" s="144">
        <v>0.15906999999999999</v>
      </c>
      <c r="P171" s="144">
        <f>O171*H171</f>
        <v>0.47720999999999997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Q171" s="146" t="s">
        <v>119</v>
      </c>
      <c r="AS171" s="146" t="s">
        <v>115</v>
      </c>
      <c r="AT171" s="146" t="s">
        <v>120</v>
      </c>
      <c r="AX171" s="15" t="s">
        <v>112</v>
      </c>
      <c r="BD171" s="147">
        <f>IF(N171="základná",J171,0)</f>
        <v>0</v>
      </c>
      <c r="BE171" s="147">
        <f>IF(N171="znížená",J171,0)</f>
        <v>0</v>
      </c>
      <c r="BF171" s="147">
        <f>IF(N171="zákl. prenesená",J171,0)</f>
        <v>0</v>
      </c>
      <c r="BG171" s="147">
        <f>IF(N171="zníž. prenesená",J171,0)</f>
        <v>0</v>
      </c>
      <c r="BH171" s="147">
        <f>IF(N171="nulová",J171,0)</f>
        <v>0</v>
      </c>
      <c r="BI171" s="15" t="s">
        <v>120</v>
      </c>
      <c r="BJ171" s="148">
        <f>ROUND(I171*H171,3)</f>
        <v>0</v>
      </c>
      <c r="BK171" s="15" t="s">
        <v>119</v>
      </c>
      <c r="BL171" s="146" t="s">
        <v>275</v>
      </c>
    </row>
    <row r="172" spans="1:64" s="2" customFormat="1" ht="14.45" customHeight="1" x14ac:dyDescent="0.2">
      <c r="A172" s="27"/>
      <c r="B172" s="135"/>
      <c r="C172" s="157" t="s">
        <v>276</v>
      </c>
      <c r="D172" s="157" t="s">
        <v>190</v>
      </c>
      <c r="E172" s="158" t="s">
        <v>277</v>
      </c>
      <c r="F172" s="159" t="s">
        <v>278</v>
      </c>
      <c r="G172" s="160" t="s">
        <v>128</v>
      </c>
      <c r="H172" s="161">
        <v>3</v>
      </c>
      <c r="I172" s="161">
        <v>0</v>
      </c>
      <c r="J172" s="161">
        <f>ROUND(I172*H172,3)</f>
        <v>0</v>
      </c>
      <c r="K172" s="162"/>
      <c r="L172" s="163"/>
      <c r="M172" s="164" t="s">
        <v>1</v>
      </c>
      <c r="N172" s="165" t="s">
        <v>39</v>
      </c>
      <c r="O172" s="144">
        <v>0</v>
      </c>
      <c r="P172" s="144">
        <f>O172*H172</f>
        <v>0</v>
      </c>
      <c r="Q172" s="144">
        <v>0</v>
      </c>
      <c r="R172" s="144">
        <f>Q172*H172</f>
        <v>0</v>
      </c>
      <c r="S172" s="144">
        <v>0</v>
      </c>
      <c r="T172" s="145">
        <f>S172*H172</f>
        <v>0</v>
      </c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Q172" s="146" t="s">
        <v>145</v>
      </c>
      <c r="AS172" s="146" t="s">
        <v>190</v>
      </c>
      <c r="AT172" s="146" t="s">
        <v>120</v>
      </c>
      <c r="AX172" s="15" t="s">
        <v>112</v>
      </c>
      <c r="BD172" s="147">
        <f>IF(N172="základná",J172,0)</f>
        <v>0</v>
      </c>
      <c r="BE172" s="147">
        <f>IF(N172="znížená",J172,0)</f>
        <v>0</v>
      </c>
      <c r="BF172" s="147">
        <f>IF(N172="zákl. prenesená",J172,0)</f>
        <v>0</v>
      </c>
      <c r="BG172" s="147">
        <f>IF(N172="zníž. prenesená",J172,0)</f>
        <v>0</v>
      </c>
      <c r="BH172" s="147">
        <f>IF(N172="nulová",J172,0)</f>
        <v>0</v>
      </c>
      <c r="BI172" s="15" t="s">
        <v>120</v>
      </c>
      <c r="BJ172" s="148">
        <f>ROUND(I172*H172,3)</f>
        <v>0</v>
      </c>
      <c r="BK172" s="15" t="s">
        <v>119</v>
      </c>
      <c r="BL172" s="146" t="s">
        <v>279</v>
      </c>
    </row>
    <row r="173" spans="1:64" s="2" customFormat="1" ht="24.2" customHeight="1" x14ac:dyDescent="0.2">
      <c r="A173" s="27"/>
      <c r="B173" s="135"/>
      <c r="C173" s="136" t="s">
        <v>280</v>
      </c>
      <c r="D173" s="136" t="s">
        <v>115</v>
      </c>
      <c r="E173" s="137" t="s">
        <v>281</v>
      </c>
      <c r="F173" s="138" t="s">
        <v>282</v>
      </c>
      <c r="G173" s="139" t="s">
        <v>128</v>
      </c>
      <c r="H173" s="140">
        <v>117</v>
      </c>
      <c r="I173" s="140">
        <v>0</v>
      </c>
      <c r="J173" s="140">
        <f>ROUND(I173*H173,3)</f>
        <v>0</v>
      </c>
      <c r="K173" s="141"/>
      <c r="L173" s="28"/>
      <c r="M173" s="142" t="s">
        <v>1</v>
      </c>
      <c r="N173" s="143" t="s">
        <v>39</v>
      </c>
      <c r="O173" s="144">
        <v>0.18407000000000001</v>
      </c>
      <c r="P173" s="144">
        <f>O173*H173</f>
        <v>21.536190000000001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Q173" s="146" t="s">
        <v>119</v>
      </c>
      <c r="AS173" s="146" t="s">
        <v>115</v>
      </c>
      <c r="AT173" s="146" t="s">
        <v>120</v>
      </c>
      <c r="AX173" s="15" t="s">
        <v>112</v>
      </c>
      <c r="BD173" s="147">
        <f>IF(N173="základná",J173,0)</f>
        <v>0</v>
      </c>
      <c r="BE173" s="147">
        <f>IF(N173="znížená",J173,0)</f>
        <v>0</v>
      </c>
      <c r="BF173" s="147">
        <f>IF(N173="zákl. prenesená",J173,0)</f>
        <v>0</v>
      </c>
      <c r="BG173" s="147">
        <f>IF(N173="zníž. prenesená",J173,0)</f>
        <v>0</v>
      </c>
      <c r="BH173" s="147">
        <f>IF(N173="nulová",J173,0)</f>
        <v>0</v>
      </c>
      <c r="BI173" s="15" t="s">
        <v>120</v>
      </c>
      <c r="BJ173" s="148">
        <f>ROUND(I173*H173,3)</f>
        <v>0</v>
      </c>
      <c r="BK173" s="15" t="s">
        <v>119</v>
      </c>
      <c r="BL173" s="146" t="s">
        <v>283</v>
      </c>
    </row>
    <row r="174" spans="1:64" s="2" customFormat="1" ht="14.45" customHeight="1" x14ac:dyDescent="0.2">
      <c r="A174" s="27"/>
      <c r="B174" s="135"/>
      <c r="C174" s="157" t="s">
        <v>284</v>
      </c>
      <c r="D174" s="157" t="s">
        <v>190</v>
      </c>
      <c r="E174" s="158" t="s">
        <v>285</v>
      </c>
      <c r="F174" s="159" t="s">
        <v>286</v>
      </c>
      <c r="G174" s="160" t="s">
        <v>128</v>
      </c>
      <c r="H174" s="161">
        <v>117</v>
      </c>
      <c r="I174" s="161">
        <v>0</v>
      </c>
      <c r="J174" s="161">
        <f>ROUND(I174*H174,3)</f>
        <v>0</v>
      </c>
      <c r="K174" s="162"/>
      <c r="L174" s="163"/>
      <c r="M174" s="164" t="s">
        <v>1</v>
      </c>
      <c r="N174" s="165" t="s">
        <v>39</v>
      </c>
      <c r="O174" s="144">
        <v>0</v>
      </c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Q174" s="146" t="s">
        <v>145</v>
      </c>
      <c r="AS174" s="146" t="s">
        <v>190</v>
      </c>
      <c r="AT174" s="146" t="s">
        <v>120</v>
      </c>
      <c r="AX174" s="15" t="s">
        <v>112</v>
      </c>
      <c r="BD174" s="147">
        <f>IF(N174="základná",J174,0)</f>
        <v>0</v>
      </c>
      <c r="BE174" s="147">
        <f>IF(N174="znížená",J174,0)</f>
        <v>0</v>
      </c>
      <c r="BF174" s="147">
        <f>IF(N174="zákl. prenesená",J174,0)</f>
        <v>0</v>
      </c>
      <c r="BG174" s="147">
        <f>IF(N174="zníž. prenesená",J174,0)</f>
        <v>0</v>
      </c>
      <c r="BH174" s="147">
        <f>IF(N174="nulová",J174,0)</f>
        <v>0</v>
      </c>
      <c r="BI174" s="15" t="s">
        <v>120</v>
      </c>
      <c r="BJ174" s="148">
        <f>ROUND(I174*H174,3)</f>
        <v>0</v>
      </c>
      <c r="BK174" s="15" t="s">
        <v>119</v>
      </c>
      <c r="BL174" s="146" t="s">
        <v>287</v>
      </c>
    </row>
    <row r="175" spans="1:64" s="2" customFormat="1" ht="14.45" customHeight="1" x14ac:dyDescent="0.2">
      <c r="A175" s="27"/>
      <c r="B175" s="135"/>
      <c r="C175" s="157" t="s">
        <v>288</v>
      </c>
      <c r="D175" s="157" t="s">
        <v>190</v>
      </c>
      <c r="E175" s="158" t="s">
        <v>289</v>
      </c>
      <c r="F175" s="159" t="s">
        <v>290</v>
      </c>
      <c r="G175" s="160" t="s">
        <v>218</v>
      </c>
      <c r="H175" s="161">
        <v>6</v>
      </c>
      <c r="I175" s="161">
        <v>0</v>
      </c>
      <c r="J175" s="161">
        <f>ROUND(I175*H175,3)</f>
        <v>0</v>
      </c>
      <c r="K175" s="162"/>
      <c r="L175" s="163"/>
      <c r="M175" s="164" t="s">
        <v>1</v>
      </c>
      <c r="N175" s="165" t="s">
        <v>39</v>
      </c>
      <c r="O175" s="144">
        <v>0</v>
      </c>
      <c r="P175" s="144">
        <f>O175*H175</f>
        <v>0</v>
      </c>
      <c r="Q175" s="144">
        <v>0.77</v>
      </c>
      <c r="R175" s="144">
        <f>Q175*H175</f>
        <v>4.62</v>
      </c>
      <c r="S175" s="144">
        <v>0</v>
      </c>
      <c r="T175" s="145">
        <f>S175*H175</f>
        <v>0</v>
      </c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Q175" s="146" t="s">
        <v>145</v>
      </c>
      <c r="AS175" s="146" t="s">
        <v>190</v>
      </c>
      <c r="AT175" s="146" t="s">
        <v>120</v>
      </c>
      <c r="AX175" s="15" t="s">
        <v>112</v>
      </c>
      <c r="BD175" s="147">
        <f>IF(N175="základná",J175,0)</f>
        <v>0</v>
      </c>
      <c r="BE175" s="147">
        <f>IF(N175="znížená",J175,0)</f>
        <v>0</v>
      </c>
      <c r="BF175" s="147">
        <f>IF(N175="zákl. prenesená",J175,0)</f>
        <v>0</v>
      </c>
      <c r="BG175" s="147">
        <f>IF(N175="zníž. prenesená",J175,0)</f>
        <v>0</v>
      </c>
      <c r="BH175" s="147">
        <f>IF(N175="nulová",J175,0)</f>
        <v>0</v>
      </c>
      <c r="BI175" s="15" t="s">
        <v>120</v>
      </c>
      <c r="BJ175" s="148">
        <f>ROUND(I175*H175,3)</f>
        <v>0</v>
      </c>
      <c r="BK175" s="15" t="s">
        <v>119</v>
      </c>
      <c r="BL175" s="146" t="s">
        <v>291</v>
      </c>
    </row>
    <row r="176" spans="1:64" s="13" customFormat="1" x14ac:dyDescent="0.2">
      <c r="B176" s="149"/>
      <c r="D176" s="150" t="s">
        <v>168</v>
      </c>
      <c r="E176" s="151" t="s">
        <v>1</v>
      </c>
      <c r="F176" s="152" t="s">
        <v>292</v>
      </c>
      <c r="H176" s="153">
        <v>6</v>
      </c>
      <c r="L176" s="149"/>
      <c r="M176" s="154"/>
      <c r="N176" s="155"/>
      <c r="O176" s="155"/>
      <c r="P176" s="155"/>
      <c r="Q176" s="155"/>
      <c r="R176" s="155"/>
      <c r="S176" s="155"/>
      <c r="T176" s="156"/>
      <c r="AS176" s="151" t="s">
        <v>168</v>
      </c>
      <c r="AT176" s="151" t="s">
        <v>120</v>
      </c>
      <c r="AU176" s="13" t="s">
        <v>120</v>
      </c>
      <c r="AV176" s="13" t="s">
        <v>28</v>
      </c>
      <c r="AW176" s="13" t="s">
        <v>81</v>
      </c>
      <c r="AX176" s="151" t="s">
        <v>112</v>
      </c>
    </row>
    <row r="177" spans="1:64" s="2" customFormat="1" ht="24.2" customHeight="1" x14ac:dyDescent="0.2">
      <c r="A177" s="27"/>
      <c r="B177" s="135"/>
      <c r="C177" s="136" t="s">
        <v>293</v>
      </c>
      <c r="D177" s="136" t="s">
        <v>115</v>
      </c>
      <c r="E177" s="137" t="s">
        <v>242</v>
      </c>
      <c r="F177" s="138" t="s">
        <v>243</v>
      </c>
      <c r="G177" s="139" t="s">
        <v>118</v>
      </c>
      <c r="H177" s="140">
        <v>42</v>
      </c>
      <c r="I177" s="140">
        <v>0</v>
      </c>
      <c r="J177" s="140">
        <f>ROUND(I177*H177,3)</f>
        <v>0</v>
      </c>
      <c r="K177" s="141"/>
      <c r="L177" s="28"/>
      <c r="M177" s="142" t="s">
        <v>1</v>
      </c>
      <c r="N177" s="143" t="s">
        <v>39</v>
      </c>
      <c r="O177" s="144">
        <v>0.158</v>
      </c>
      <c r="P177" s="144">
        <f>O177*H177</f>
        <v>6.6360000000000001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Q177" s="146" t="s">
        <v>119</v>
      </c>
      <c r="AS177" s="146" t="s">
        <v>115</v>
      </c>
      <c r="AT177" s="146" t="s">
        <v>120</v>
      </c>
      <c r="AX177" s="15" t="s">
        <v>112</v>
      </c>
      <c r="BD177" s="147">
        <f>IF(N177="základná",J177,0)</f>
        <v>0</v>
      </c>
      <c r="BE177" s="147">
        <f>IF(N177="znížená",J177,0)</f>
        <v>0</v>
      </c>
      <c r="BF177" s="147">
        <f>IF(N177="zákl. prenesená",J177,0)</f>
        <v>0</v>
      </c>
      <c r="BG177" s="147">
        <f>IF(N177="zníž. prenesená",J177,0)</f>
        <v>0</v>
      </c>
      <c r="BH177" s="147">
        <f>IF(N177="nulová",J177,0)</f>
        <v>0</v>
      </c>
      <c r="BI177" s="15" t="s">
        <v>120</v>
      </c>
      <c r="BJ177" s="148">
        <f>ROUND(I177*H177,3)</f>
        <v>0</v>
      </c>
      <c r="BK177" s="15" t="s">
        <v>119</v>
      </c>
      <c r="BL177" s="146" t="s">
        <v>294</v>
      </c>
    </row>
    <row r="178" spans="1:64" s="13" customFormat="1" x14ac:dyDescent="0.2">
      <c r="B178" s="149"/>
      <c r="D178" s="150" t="s">
        <v>168</v>
      </c>
      <c r="E178" s="151" t="s">
        <v>1</v>
      </c>
      <c r="F178" s="152" t="s">
        <v>295</v>
      </c>
      <c r="H178" s="153">
        <v>42</v>
      </c>
      <c r="L178" s="149"/>
      <c r="M178" s="154"/>
      <c r="N178" s="155"/>
      <c r="O178" s="155"/>
      <c r="P178" s="155"/>
      <c r="Q178" s="155"/>
      <c r="R178" s="155"/>
      <c r="S178" s="155"/>
      <c r="T178" s="156"/>
      <c r="AS178" s="151" t="s">
        <v>168</v>
      </c>
      <c r="AT178" s="151" t="s">
        <v>120</v>
      </c>
      <c r="AU178" s="13" t="s">
        <v>120</v>
      </c>
      <c r="AV178" s="13" t="s">
        <v>28</v>
      </c>
      <c r="AW178" s="13" t="s">
        <v>81</v>
      </c>
      <c r="AX178" s="151" t="s">
        <v>112</v>
      </c>
    </row>
    <row r="179" spans="1:64" s="2" customFormat="1" ht="14.45" customHeight="1" x14ac:dyDescent="0.2">
      <c r="A179" s="27"/>
      <c r="B179" s="135"/>
      <c r="C179" s="157" t="s">
        <v>296</v>
      </c>
      <c r="D179" s="157" t="s">
        <v>190</v>
      </c>
      <c r="E179" s="158" t="s">
        <v>246</v>
      </c>
      <c r="F179" s="159" t="s">
        <v>247</v>
      </c>
      <c r="G179" s="160" t="s">
        <v>248</v>
      </c>
      <c r="H179" s="161">
        <v>3375</v>
      </c>
      <c r="I179" s="161">
        <v>0</v>
      </c>
      <c r="J179" s="161">
        <f>ROUND(I179*H179,3)</f>
        <v>0</v>
      </c>
      <c r="K179" s="162"/>
      <c r="L179" s="163"/>
      <c r="M179" s="164" t="s">
        <v>1</v>
      </c>
      <c r="N179" s="165" t="s">
        <v>39</v>
      </c>
      <c r="O179" s="144">
        <v>0</v>
      </c>
      <c r="P179" s="144">
        <f>O179*H179</f>
        <v>0</v>
      </c>
      <c r="Q179" s="144">
        <v>2.9999999999999997E-4</v>
      </c>
      <c r="R179" s="144">
        <f>Q179*H179</f>
        <v>1.0125</v>
      </c>
      <c r="S179" s="144">
        <v>0</v>
      </c>
      <c r="T179" s="145">
        <f>S179*H179</f>
        <v>0</v>
      </c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Q179" s="146" t="s">
        <v>145</v>
      </c>
      <c r="AS179" s="146" t="s">
        <v>190</v>
      </c>
      <c r="AT179" s="146" t="s">
        <v>120</v>
      </c>
      <c r="AX179" s="15" t="s">
        <v>112</v>
      </c>
      <c r="BD179" s="147">
        <f>IF(N179="základná",J179,0)</f>
        <v>0</v>
      </c>
      <c r="BE179" s="147">
        <f>IF(N179="znížená",J179,0)</f>
        <v>0</v>
      </c>
      <c r="BF179" s="147">
        <f>IF(N179="zákl. prenesená",J179,0)</f>
        <v>0</v>
      </c>
      <c r="BG179" s="147">
        <f>IF(N179="zníž. prenesená",J179,0)</f>
        <v>0</v>
      </c>
      <c r="BH179" s="147">
        <f>IF(N179="nulová",J179,0)</f>
        <v>0</v>
      </c>
      <c r="BI179" s="15" t="s">
        <v>120</v>
      </c>
      <c r="BJ179" s="148">
        <f>ROUND(I179*H179,3)</f>
        <v>0</v>
      </c>
      <c r="BK179" s="15" t="s">
        <v>119</v>
      </c>
      <c r="BL179" s="146" t="s">
        <v>297</v>
      </c>
    </row>
    <row r="180" spans="1:64" s="13" customFormat="1" x14ac:dyDescent="0.2">
      <c r="B180" s="149"/>
      <c r="D180" s="150" t="s">
        <v>168</v>
      </c>
      <c r="E180" s="151" t="s">
        <v>1</v>
      </c>
      <c r="F180" s="152" t="s">
        <v>298</v>
      </c>
      <c r="H180" s="153">
        <v>3375</v>
      </c>
      <c r="L180" s="149"/>
      <c r="M180" s="154"/>
      <c r="N180" s="155"/>
      <c r="O180" s="155"/>
      <c r="P180" s="155"/>
      <c r="Q180" s="155"/>
      <c r="R180" s="155"/>
      <c r="S180" s="155"/>
      <c r="T180" s="156"/>
      <c r="AS180" s="151" t="s">
        <v>168</v>
      </c>
      <c r="AT180" s="151" t="s">
        <v>120</v>
      </c>
      <c r="AU180" s="13" t="s">
        <v>120</v>
      </c>
      <c r="AV180" s="13" t="s">
        <v>28</v>
      </c>
      <c r="AW180" s="13" t="s">
        <v>81</v>
      </c>
      <c r="AX180" s="151" t="s">
        <v>112</v>
      </c>
    </row>
    <row r="181" spans="1:64" s="2" customFormat="1" ht="14.45" customHeight="1" x14ac:dyDescent="0.2">
      <c r="A181" s="27"/>
      <c r="B181" s="135"/>
      <c r="C181" s="136" t="s">
        <v>299</v>
      </c>
      <c r="D181" s="136" t="s">
        <v>115</v>
      </c>
      <c r="E181" s="137" t="s">
        <v>252</v>
      </c>
      <c r="F181" s="138" t="s">
        <v>253</v>
      </c>
      <c r="G181" s="139" t="s">
        <v>218</v>
      </c>
      <c r="H181" s="140">
        <v>2.4</v>
      </c>
      <c r="I181" s="140">
        <v>0</v>
      </c>
      <c r="J181" s="140">
        <f>ROUND(I181*H181,3)</f>
        <v>0</v>
      </c>
      <c r="K181" s="141"/>
      <c r="L181" s="28"/>
      <c r="M181" s="142" t="s">
        <v>1</v>
      </c>
      <c r="N181" s="143" t="s">
        <v>39</v>
      </c>
      <c r="O181" s="144">
        <v>1.175</v>
      </c>
      <c r="P181" s="144">
        <f>O181*H181</f>
        <v>2.82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Q181" s="146" t="s">
        <v>119</v>
      </c>
      <c r="AS181" s="146" t="s">
        <v>115</v>
      </c>
      <c r="AT181" s="146" t="s">
        <v>120</v>
      </c>
      <c r="AX181" s="15" t="s">
        <v>112</v>
      </c>
      <c r="BD181" s="147">
        <f>IF(N181="základná",J181,0)</f>
        <v>0</v>
      </c>
      <c r="BE181" s="147">
        <f>IF(N181="znížená",J181,0)</f>
        <v>0</v>
      </c>
      <c r="BF181" s="147">
        <f>IF(N181="zákl. prenesená",J181,0)</f>
        <v>0</v>
      </c>
      <c r="BG181" s="147">
        <f>IF(N181="zníž. prenesená",J181,0)</f>
        <v>0</v>
      </c>
      <c r="BH181" s="147">
        <f>IF(N181="nulová",J181,0)</f>
        <v>0</v>
      </c>
      <c r="BI181" s="15" t="s">
        <v>120</v>
      </c>
      <c r="BJ181" s="148">
        <f>ROUND(I181*H181,3)</f>
        <v>0</v>
      </c>
      <c r="BK181" s="15" t="s">
        <v>119</v>
      </c>
      <c r="BL181" s="146" t="s">
        <v>300</v>
      </c>
    </row>
    <row r="182" spans="1:64" s="13" customFormat="1" x14ac:dyDescent="0.2">
      <c r="B182" s="149"/>
      <c r="D182" s="150" t="s">
        <v>168</v>
      </c>
      <c r="E182" s="151" t="s">
        <v>1</v>
      </c>
      <c r="F182" s="152" t="s">
        <v>301</v>
      </c>
      <c r="H182" s="153">
        <v>2.4</v>
      </c>
      <c r="L182" s="149"/>
      <c r="M182" s="154"/>
      <c r="N182" s="155"/>
      <c r="O182" s="155"/>
      <c r="P182" s="155"/>
      <c r="Q182" s="155"/>
      <c r="R182" s="155"/>
      <c r="S182" s="155"/>
      <c r="T182" s="156"/>
      <c r="AS182" s="151" t="s">
        <v>168</v>
      </c>
      <c r="AT182" s="151" t="s">
        <v>120</v>
      </c>
      <c r="AU182" s="13" t="s">
        <v>120</v>
      </c>
      <c r="AV182" s="13" t="s">
        <v>28</v>
      </c>
      <c r="AW182" s="13" t="s">
        <v>81</v>
      </c>
      <c r="AX182" s="151" t="s">
        <v>112</v>
      </c>
    </row>
    <row r="183" spans="1:64" s="2" customFormat="1" ht="24.2" customHeight="1" x14ac:dyDescent="0.2">
      <c r="A183" s="27"/>
      <c r="B183" s="135"/>
      <c r="C183" s="136" t="s">
        <v>302</v>
      </c>
      <c r="D183" s="136" t="s">
        <v>115</v>
      </c>
      <c r="E183" s="137" t="s">
        <v>257</v>
      </c>
      <c r="F183" s="138" t="s">
        <v>258</v>
      </c>
      <c r="G183" s="139" t="s">
        <v>218</v>
      </c>
      <c r="H183" s="140">
        <v>2.4</v>
      </c>
      <c r="I183" s="140">
        <v>0</v>
      </c>
      <c r="J183" s="140">
        <f>ROUND(I183*H183,3)</f>
        <v>0</v>
      </c>
      <c r="K183" s="141"/>
      <c r="L183" s="28"/>
      <c r="M183" s="142" t="s">
        <v>1</v>
      </c>
      <c r="N183" s="143" t="s">
        <v>39</v>
      </c>
      <c r="O183" s="144">
        <v>0.91</v>
      </c>
      <c r="P183" s="144">
        <f>O183*H183</f>
        <v>2.1840000000000002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Q183" s="146" t="s">
        <v>119</v>
      </c>
      <c r="AS183" s="146" t="s">
        <v>115</v>
      </c>
      <c r="AT183" s="146" t="s">
        <v>120</v>
      </c>
      <c r="AX183" s="15" t="s">
        <v>112</v>
      </c>
      <c r="BD183" s="147">
        <f>IF(N183="základná",J183,0)</f>
        <v>0</v>
      </c>
      <c r="BE183" s="147">
        <f>IF(N183="znížená",J183,0)</f>
        <v>0</v>
      </c>
      <c r="BF183" s="147">
        <f>IF(N183="zákl. prenesená",J183,0)</f>
        <v>0</v>
      </c>
      <c r="BG183" s="147">
        <f>IF(N183="zníž. prenesená",J183,0)</f>
        <v>0</v>
      </c>
      <c r="BH183" s="147">
        <f>IF(N183="nulová",J183,0)</f>
        <v>0</v>
      </c>
      <c r="BI183" s="15" t="s">
        <v>120</v>
      </c>
      <c r="BJ183" s="148">
        <f>ROUND(I183*H183,3)</f>
        <v>0</v>
      </c>
      <c r="BK183" s="15" t="s">
        <v>119</v>
      </c>
      <c r="BL183" s="146" t="s">
        <v>303</v>
      </c>
    </row>
    <row r="184" spans="1:64" s="12" customFormat="1" ht="22.9" customHeight="1" x14ac:dyDescent="0.2">
      <c r="B184" s="123"/>
      <c r="D184" s="124" t="s">
        <v>72</v>
      </c>
      <c r="E184" s="133" t="s">
        <v>304</v>
      </c>
      <c r="F184" s="133" t="s">
        <v>305</v>
      </c>
      <c r="J184" s="134">
        <f>BJ184</f>
        <v>0</v>
      </c>
      <c r="L184" s="123"/>
      <c r="M184" s="127"/>
      <c r="N184" s="128"/>
      <c r="O184" s="128"/>
      <c r="P184" s="129">
        <f>SUM(P185:P198)</f>
        <v>30.248999999999999</v>
      </c>
      <c r="Q184" s="128"/>
      <c r="R184" s="129">
        <f>SUM(R185:R198)</f>
        <v>5.7719999999999994</v>
      </c>
      <c r="S184" s="128"/>
      <c r="T184" s="130">
        <f>SUM(T185:T198)</f>
        <v>0</v>
      </c>
      <c r="AQ184" s="124" t="s">
        <v>81</v>
      </c>
      <c r="AS184" s="131" t="s">
        <v>72</v>
      </c>
      <c r="AT184" s="131" t="s">
        <v>81</v>
      </c>
      <c r="AX184" s="124" t="s">
        <v>112</v>
      </c>
      <c r="BJ184" s="132">
        <f>SUM(BJ185:BJ198)</f>
        <v>0</v>
      </c>
    </row>
    <row r="185" spans="1:64" s="2" customFormat="1" ht="24.2" customHeight="1" x14ac:dyDescent="0.2">
      <c r="A185" s="27"/>
      <c r="B185" s="135"/>
      <c r="C185" s="136" t="s">
        <v>306</v>
      </c>
      <c r="D185" s="136" t="s">
        <v>115</v>
      </c>
      <c r="E185" s="137" t="s">
        <v>307</v>
      </c>
      <c r="F185" s="138" t="s">
        <v>308</v>
      </c>
      <c r="G185" s="139" t="s">
        <v>218</v>
      </c>
      <c r="H185" s="140">
        <v>3</v>
      </c>
      <c r="I185" s="140">
        <v>0</v>
      </c>
      <c r="J185" s="140">
        <f>ROUND(I185*H185,3)</f>
        <v>0</v>
      </c>
      <c r="K185" s="141"/>
      <c r="L185" s="28"/>
      <c r="M185" s="142" t="s">
        <v>1</v>
      </c>
      <c r="N185" s="143" t="s">
        <v>39</v>
      </c>
      <c r="O185" s="144">
        <v>0.21299999999999999</v>
      </c>
      <c r="P185" s="144">
        <f>O185*H185</f>
        <v>0.63900000000000001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Q185" s="146" t="s">
        <v>119</v>
      </c>
      <c r="AS185" s="146" t="s">
        <v>115</v>
      </c>
      <c r="AT185" s="146" t="s">
        <v>120</v>
      </c>
      <c r="AX185" s="15" t="s">
        <v>112</v>
      </c>
      <c r="BD185" s="147">
        <f>IF(N185="základná",J185,0)</f>
        <v>0</v>
      </c>
      <c r="BE185" s="147">
        <f>IF(N185="znížená",J185,0)</f>
        <v>0</v>
      </c>
      <c r="BF185" s="147">
        <f>IF(N185="zákl. prenesená",J185,0)</f>
        <v>0</v>
      </c>
      <c r="BG185" s="147">
        <f>IF(N185="zníž. prenesená",J185,0)</f>
        <v>0</v>
      </c>
      <c r="BH185" s="147">
        <f>IF(N185="nulová",J185,0)</f>
        <v>0</v>
      </c>
      <c r="BI185" s="15" t="s">
        <v>120</v>
      </c>
      <c r="BJ185" s="148">
        <f>ROUND(I185*H185,3)</f>
        <v>0</v>
      </c>
      <c r="BK185" s="15" t="s">
        <v>119</v>
      </c>
      <c r="BL185" s="146" t="s">
        <v>309</v>
      </c>
    </row>
    <row r="186" spans="1:64" s="13" customFormat="1" x14ac:dyDescent="0.2">
      <c r="B186" s="149"/>
      <c r="D186" s="150" t="s">
        <v>168</v>
      </c>
      <c r="E186" s="151" t="s">
        <v>1</v>
      </c>
      <c r="F186" s="152" t="s">
        <v>310</v>
      </c>
      <c r="H186" s="153">
        <v>3</v>
      </c>
      <c r="L186" s="149"/>
      <c r="M186" s="154"/>
      <c r="N186" s="155"/>
      <c r="O186" s="155"/>
      <c r="P186" s="155"/>
      <c r="Q186" s="155"/>
      <c r="R186" s="155"/>
      <c r="S186" s="155"/>
      <c r="T186" s="156"/>
      <c r="AS186" s="151" t="s">
        <v>168</v>
      </c>
      <c r="AT186" s="151" t="s">
        <v>120</v>
      </c>
      <c r="AU186" s="13" t="s">
        <v>120</v>
      </c>
      <c r="AV186" s="13" t="s">
        <v>28</v>
      </c>
      <c r="AW186" s="13" t="s">
        <v>81</v>
      </c>
      <c r="AX186" s="151" t="s">
        <v>112</v>
      </c>
    </row>
    <row r="187" spans="1:64" s="2" customFormat="1" ht="14.45" customHeight="1" x14ac:dyDescent="0.2">
      <c r="A187" s="27"/>
      <c r="B187" s="135"/>
      <c r="C187" s="136" t="s">
        <v>311</v>
      </c>
      <c r="D187" s="136" t="s">
        <v>115</v>
      </c>
      <c r="E187" s="137" t="s">
        <v>312</v>
      </c>
      <c r="F187" s="138" t="s">
        <v>313</v>
      </c>
      <c r="G187" s="139" t="s">
        <v>118</v>
      </c>
      <c r="H187" s="140">
        <v>60</v>
      </c>
      <c r="I187" s="140">
        <v>0</v>
      </c>
      <c r="J187" s="140">
        <f>ROUND(I187*H187,3)</f>
        <v>0</v>
      </c>
      <c r="K187" s="141"/>
      <c r="L187" s="28"/>
      <c r="M187" s="142" t="s">
        <v>1</v>
      </c>
      <c r="N187" s="143" t="s">
        <v>39</v>
      </c>
      <c r="O187" s="144">
        <v>1.2E-2</v>
      </c>
      <c r="P187" s="144">
        <f>O187*H187</f>
        <v>0.72</v>
      </c>
      <c r="Q187" s="144">
        <v>0</v>
      </c>
      <c r="R187" s="144">
        <f>Q187*H187</f>
        <v>0</v>
      </c>
      <c r="S187" s="144">
        <v>0</v>
      </c>
      <c r="T187" s="145">
        <f>S187*H187</f>
        <v>0</v>
      </c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Q187" s="146" t="s">
        <v>119</v>
      </c>
      <c r="AS187" s="146" t="s">
        <v>115</v>
      </c>
      <c r="AT187" s="146" t="s">
        <v>120</v>
      </c>
      <c r="AX187" s="15" t="s">
        <v>112</v>
      </c>
      <c r="BD187" s="147">
        <f>IF(N187="základná",J187,0)</f>
        <v>0</v>
      </c>
      <c r="BE187" s="147">
        <f>IF(N187="znížená",J187,0)</f>
        <v>0</v>
      </c>
      <c r="BF187" s="147">
        <f>IF(N187="zákl. prenesená",J187,0)</f>
        <v>0</v>
      </c>
      <c r="BG187" s="147">
        <f>IF(N187="zníž. prenesená",J187,0)</f>
        <v>0</v>
      </c>
      <c r="BH187" s="147">
        <f>IF(N187="nulová",J187,0)</f>
        <v>0</v>
      </c>
      <c r="BI187" s="15" t="s">
        <v>120</v>
      </c>
      <c r="BJ187" s="148">
        <f>ROUND(I187*H187,3)</f>
        <v>0</v>
      </c>
      <c r="BK187" s="15" t="s">
        <v>119</v>
      </c>
      <c r="BL187" s="146" t="s">
        <v>314</v>
      </c>
    </row>
    <row r="188" spans="1:64" s="2" customFormat="1" ht="37.9" customHeight="1" x14ac:dyDescent="0.2">
      <c r="A188" s="27"/>
      <c r="B188" s="135"/>
      <c r="C188" s="136" t="s">
        <v>315</v>
      </c>
      <c r="D188" s="136" t="s">
        <v>115</v>
      </c>
      <c r="E188" s="137" t="s">
        <v>316</v>
      </c>
      <c r="F188" s="138" t="s">
        <v>317</v>
      </c>
      <c r="G188" s="139" t="s">
        <v>218</v>
      </c>
      <c r="H188" s="140">
        <v>6</v>
      </c>
      <c r="I188" s="140">
        <v>0</v>
      </c>
      <c r="J188" s="140">
        <f>ROUND(I188*H188,3)</f>
        <v>0</v>
      </c>
      <c r="K188" s="141"/>
      <c r="L188" s="28"/>
      <c r="M188" s="142" t="s">
        <v>1</v>
      </c>
      <c r="N188" s="143" t="s">
        <v>39</v>
      </c>
      <c r="O188" s="144">
        <v>0</v>
      </c>
      <c r="P188" s="144">
        <f>O188*H188</f>
        <v>0</v>
      </c>
      <c r="Q188" s="144">
        <v>0.112</v>
      </c>
      <c r="R188" s="144">
        <f>Q188*H188</f>
        <v>0.67200000000000004</v>
      </c>
      <c r="S188" s="144">
        <v>0</v>
      </c>
      <c r="T188" s="145">
        <f>S188*H188</f>
        <v>0</v>
      </c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Q188" s="146" t="s">
        <v>119</v>
      </c>
      <c r="AS188" s="146" t="s">
        <v>115</v>
      </c>
      <c r="AT188" s="146" t="s">
        <v>120</v>
      </c>
      <c r="AX188" s="15" t="s">
        <v>112</v>
      </c>
      <c r="BD188" s="147">
        <f>IF(N188="základná",J188,0)</f>
        <v>0</v>
      </c>
      <c r="BE188" s="147">
        <f>IF(N188="znížená",J188,0)</f>
        <v>0</v>
      </c>
      <c r="BF188" s="147">
        <f>IF(N188="zákl. prenesená",J188,0)</f>
        <v>0</v>
      </c>
      <c r="BG188" s="147">
        <f>IF(N188="zníž. prenesená",J188,0)</f>
        <v>0</v>
      </c>
      <c r="BH188" s="147">
        <f>IF(N188="nulová",J188,0)</f>
        <v>0</v>
      </c>
      <c r="BI188" s="15" t="s">
        <v>120</v>
      </c>
      <c r="BJ188" s="148">
        <f>ROUND(I188*H188,3)</f>
        <v>0</v>
      </c>
      <c r="BK188" s="15" t="s">
        <v>119</v>
      </c>
      <c r="BL188" s="146" t="s">
        <v>318</v>
      </c>
    </row>
    <row r="189" spans="1:64" s="13" customFormat="1" x14ac:dyDescent="0.2">
      <c r="B189" s="149"/>
      <c r="D189" s="150" t="s">
        <v>168</v>
      </c>
      <c r="E189" s="151" t="s">
        <v>1</v>
      </c>
      <c r="F189" s="152" t="s">
        <v>319</v>
      </c>
      <c r="H189" s="153">
        <v>6</v>
      </c>
      <c r="L189" s="149"/>
      <c r="M189" s="154"/>
      <c r="N189" s="155"/>
      <c r="O189" s="155"/>
      <c r="P189" s="155"/>
      <c r="Q189" s="155"/>
      <c r="R189" s="155"/>
      <c r="S189" s="155"/>
      <c r="T189" s="156"/>
      <c r="AS189" s="151" t="s">
        <v>168</v>
      </c>
      <c r="AT189" s="151" t="s">
        <v>120</v>
      </c>
      <c r="AU189" s="13" t="s">
        <v>120</v>
      </c>
      <c r="AV189" s="13" t="s">
        <v>28</v>
      </c>
      <c r="AW189" s="13" t="s">
        <v>81</v>
      </c>
      <c r="AX189" s="151" t="s">
        <v>112</v>
      </c>
    </row>
    <row r="190" spans="1:64" s="2" customFormat="1" ht="14.45" customHeight="1" x14ac:dyDescent="0.2">
      <c r="A190" s="27"/>
      <c r="B190" s="135"/>
      <c r="C190" s="157" t="s">
        <v>320</v>
      </c>
      <c r="D190" s="157" t="s">
        <v>190</v>
      </c>
      <c r="E190" s="158" t="s">
        <v>321</v>
      </c>
      <c r="F190" s="159" t="s">
        <v>322</v>
      </c>
      <c r="G190" s="160" t="s">
        <v>323</v>
      </c>
      <c r="H190" s="161">
        <v>5.0999999999999996</v>
      </c>
      <c r="I190" s="161">
        <v>0</v>
      </c>
      <c r="J190" s="161">
        <f>ROUND(I190*H190,3)</f>
        <v>0</v>
      </c>
      <c r="K190" s="162"/>
      <c r="L190" s="163"/>
      <c r="M190" s="164" t="s">
        <v>1</v>
      </c>
      <c r="N190" s="165" t="s">
        <v>39</v>
      </c>
      <c r="O190" s="144">
        <v>0</v>
      </c>
      <c r="P190" s="144">
        <f>O190*H190</f>
        <v>0</v>
      </c>
      <c r="Q190" s="144">
        <v>1</v>
      </c>
      <c r="R190" s="144">
        <f>Q190*H190</f>
        <v>5.0999999999999996</v>
      </c>
      <c r="S190" s="144">
        <v>0</v>
      </c>
      <c r="T190" s="145">
        <f>S190*H190</f>
        <v>0</v>
      </c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Q190" s="146" t="s">
        <v>145</v>
      </c>
      <c r="AS190" s="146" t="s">
        <v>190</v>
      </c>
      <c r="AT190" s="146" t="s">
        <v>120</v>
      </c>
      <c r="AX190" s="15" t="s">
        <v>112</v>
      </c>
      <c r="BD190" s="147">
        <f>IF(N190="základná",J190,0)</f>
        <v>0</v>
      </c>
      <c r="BE190" s="147">
        <f>IF(N190="znížená",J190,0)</f>
        <v>0</v>
      </c>
      <c r="BF190" s="147">
        <f>IF(N190="zákl. prenesená",J190,0)</f>
        <v>0</v>
      </c>
      <c r="BG190" s="147">
        <f>IF(N190="zníž. prenesená",J190,0)</f>
        <v>0</v>
      </c>
      <c r="BH190" s="147">
        <f>IF(N190="nulová",J190,0)</f>
        <v>0</v>
      </c>
      <c r="BI190" s="15" t="s">
        <v>120</v>
      </c>
      <c r="BJ190" s="148">
        <f>ROUND(I190*H190,3)</f>
        <v>0</v>
      </c>
      <c r="BK190" s="15" t="s">
        <v>119</v>
      </c>
      <c r="BL190" s="146" t="s">
        <v>324</v>
      </c>
    </row>
    <row r="191" spans="1:64" s="13" customFormat="1" x14ac:dyDescent="0.2">
      <c r="B191" s="149"/>
      <c r="D191" s="150" t="s">
        <v>168</v>
      </c>
      <c r="E191" s="151" t="s">
        <v>1</v>
      </c>
      <c r="F191" s="152" t="s">
        <v>325</v>
      </c>
      <c r="H191" s="153">
        <v>5.0999999999999996</v>
      </c>
      <c r="L191" s="149"/>
      <c r="M191" s="154"/>
      <c r="N191" s="155"/>
      <c r="O191" s="155"/>
      <c r="P191" s="155"/>
      <c r="Q191" s="155"/>
      <c r="R191" s="155"/>
      <c r="S191" s="155"/>
      <c r="T191" s="156"/>
      <c r="AS191" s="151" t="s">
        <v>168</v>
      </c>
      <c r="AT191" s="151" t="s">
        <v>120</v>
      </c>
      <c r="AU191" s="13" t="s">
        <v>120</v>
      </c>
      <c r="AV191" s="13" t="s">
        <v>28</v>
      </c>
      <c r="AW191" s="13" t="s">
        <v>81</v>
      </c>
      <c r="AX191" s="151" t="s">
        <v>112</v>
      </c>
    </row>
    <row r="192" spans="1:64" s="2" customFormat="1" ht="24.2" customHeight="1" x14ac:dyDescent="0.2">
      <c r="A192" s="27"/>
      <c r="B192" s="135"/>
      <c r="C192" s="136" t="s">
        <v>326</v>
      </c>
      <c r="D192" s="136" t="s">
        <v>115</v>
      </c>
      <c r="E192" s="137" t="s">
        <v>327</v>
      </c>
      <c r="F192" s="138" t="s">
        <v>328</v>
      </c>
      <c r="G192" s="139" t="s">
        <v>118</v>
      </c>
      <c r="H192" s="140">
        <v>525</v>
      </c>
      <c r="I192" s="140">
        <v>0</v>
      </c>
      <c r="J192" s="140">
        <f>ROUND(I192*H192,3)</f>
        <v>0</v>
      </c>
      <c r="K192" s="141"/>
      <c r="L192" s="28"/>
      <c r="M192" s="142" t="s">
        <v>1</v>
      </c>
      <c r="N192" s="143" t="s">
        <v>39</v>
      </c>
      <c r="O192" s="144">
        <v>1E-3</v>
      </c>
      <c r="P192" s="144">
        <f>O192*H192</f>
        <v>0.52500000000000002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Q192" s="146" t="s">
        <v>119</v>
      </c>
      <c r="AS192" s="146" t="s">
        <v>115</v>
      </c>
      <c r="AT192" s="146" t="s">
        <v>120</v>
      </c>
      <c r="AX192" s="15" t="s">
        <v>112</v>
      </c>
      <c r="BD192" s="147">
        <f>IF(N192="základná",J192,0)</f>
        <v>0</v>
      </c>
      <c r="BE192" s="147">
        <f>IF(N192="znížená",J192,0)</f>
        <v>0</v>
      </c>
      <c r="BF192" s="147">
        <f>IF(N192="zákl. prenesená",J192,0)</f>
        <v>0</v>
      </c>
      <c r="BG192" s="147">
        <f>IF(N192="zníž. prenesená",J192,0)</f>
        <v>0</v>
      </c>
      <c r="BH192" s="147">
        <f>IF(N192="nulová",J192,0)</f>
        <v>0</v>
      </c>
      <c r="BI192" s="15" t="s">
        <v>120</v>
      </c>
      <c r="BJ192" s="148">
        <f>ROUND(I192*H192,3)</f>
        <v>0</v>
      </c>
      <c r="BK192" s="15" t="s">
        <v>119</v>
      </c>
      <c r="BL192" s="146" t="s">
        <v>329</v>
      </c>
    </row>
    <row r="193" spans="1:64" s="13" customFormat="1" x14ac:dyDescent="0.2">
      <c r="B193" s="149"/>
      <c r="D193" s="150" t="s">
        <v>168</v>
      </c>
      <c r="E193" s="151" t="s">
        <v>1</v>
      </c>
      <c r="F193" s="152" t="s">
        <v>330</v>
      </c>
      <c r="H193" s="153">
        <v>525</v>
      </c>
      <c r="L193" s="149"/>
      <c r="M193" s="154"/>
      <c r="N193" s="155"/>
      <c r="O193" s="155"/>
      <c r="P193" s="155"/>
      <c r="Q193" s="155"/>
      <c r="R193" s="155"/>
      <c r="S193" s="155"/>
      <c r="T193" s="156"/>
      <c r="AS193" s="151" t="s">
        <v>168</v>
      </c>
      <c r="AT193" s="151" t="s">
        <v>120</v>
      </c>
      <c r="AU193" s="13" t="s">
        <v>120</v>
      </c>
      <c r="AV193" s="13" t="s">
        <v>28</v>
      </c>
      <c r="AW193" s="13" t="s">
        <v>81</v>
      </c>
      <c r="AX193" s="151" t="s">
        <v>112</v>
      </c>
    </row>
    <row r="194" spans="1:64" s="2" customFormat="1" ht="14.45" customHeight="1" x14ac:dyDescent="0.2">
      <c r="A194" s="27"/>
      <c r="B194" s="135"/>
      <c r="C194" s="136" t="s">
        <v>331</v>
      </c>
      <c r="D194" s="136" t="s">
        <v>115</v>
      </c>
      <c r="E194" s="137" t="s">
        <v>332</v>
      </c>
      <c r="F194" s="138" t="s">
        <v>333</v>
      </c>
      <c r="G194" s="139" t="s">
        <v>118</v>
      </c>
      <c r="H194" s="140">
        <v>465</v>
      </c>
      <c r="I194" s="140">
        <v>0</v>
      </c>
      <c r="J194" s="140">
        <f>ROUND(I194*H194,3)</f>
        <v>0</v>
      </c>
      <c r="K194" s="141"/>
      <c r="L194" s="28"/>
      <c r="M194" s="142" t="s">
        <v>1</v>
      </c>
      <c r="N194" s="143" t="s">
        <v>39</v>
      </c>
      <c r="O194" s="144">
        <v>6.0999999999999999E-2</v>
      </c>
      <c r="P194" s="144">
        <f>O194*H194</f>
        <v>28.364999999999998</v>
      </c>
      <c r="Q194" s="144">
        <v>0</v>
      </c>
      <c r="R194" s="144">
        <f>Q194*H194</f>
        <v>0</v>
      </c>
      <c r="S194" s="144">
        <v>0</v>
      </c>
      <c r="T194" s="145">
        <f>S194*H194</f>
        <v>0</v>
      </c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Q194" s="146" t="s">
        <v>119</v>
      </c>
      <c r="AS194" s="146" t="s">
        <v>115</v>
      </c>
      <c r="AT194" s="146" t="s">
        <v>120</v>
      </c>
      <c r="AX194" s="15" t="s">
        <v>112</v>
      </c>
      <c r="BD194" s="147">
        <f>IF(N194="základná",J194,0)</f>
        <v>0</v>
      </c>
      <c r="BE194" s="147">
        <f>IF(N194="znížená",J194,0)</f>
        <v>0</v>
      </c>
      <c r="BF194" s="147">
        <f>IF(N194="zákl. prenesená",J194,0)</f>
        <v>0</v>
      </c>
      <c r="BG194" s="147">
        <f>IF(N194="zníž. prenesená",J194,0)</f>
        <v>0</v>
      </c>
      <c r="BH194" s="147">
        <f>IF(N194="nulová",J194,0)</f>
        <v>0</v>
      </c>
      <c r="BI194" s="15" t="s">
        <v>120</v>
      </c>
      <c r="BJ194" s="148">
        <f>ROUND(I194*H194,3)</f>
        <v>0</v>
      </c>
      <c r="BK194" s="15" t="s">
        <v>119</v>
      </c>
      <c r="BL194" s="146" t="s">
        <v>334</v>
      </c>
    </row>
    <row r="195" spans="1:64" s="2" customFormat="1" ht="14.45" customHeight="1" x14ac:dyDescent="0.2">
      <c r="A195" s="27"/>
      <c r="B195" s="135"/>
      <c r="C195" s="157" t="s">
        <v>335</v>
      </c>
      <c r="D195" s="157" t="s">
        <v>190</v>
      </c>
      <c r="E195" s="158" t="s">
        <v>336</v>
      </c>
      <c r="F195" s="159" t="s">
        <v>337</v>
      </c>
      <c r="G195" s="160" t="s">
        <v>193</v>
      </c>
      <c r="H195" s="161">
        <v>18.600000000000001</v>
      </c>
      <c r="I195" s="161">
        <v>0</v>
      </c>
      <c r="J195" s="161">
        <f>ROUND(I195*H195,3)</f>
        <v>0</v>
      </c>
      <c r="K195" s="162"/>
      <c r="L195" s="163"/>
      <c r="M195" s="164" t="s">
        <v>1</v>
      </c>
      <c r="N195" s="165" t="s">
        <v>39</v>
      </c>
      <c r="O195" s="144">
        <v>0</v>
      </c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Q195" s="146" t="s">
        <v>145</v>
      </c>
      <c r="AS195" s="146" t="s">
        <v>190</v>
      </c>
      <c r="AT195" s="146" t="s">
        <v>120</v>
      </c>
      <c r="AX195" s="15" t="s">
        <v>112</v>
      </c>
      <c r="BD195" s="147">
        <f>IF(N195="základná",J195,0)</f>
        <v>0</v>
      </c>
      <c r="BE195" s="147">
        <f>IF(N195="znížená",J195,0)</f>
        <v>0</v>
      </c>
      <c r="BF195" s="147">
        <f>IF(N195="zákl. prenesená",J195,0)</f>
        <v>0</v>
      </c>
      <c r="BG195" s="147">
        <f>IF(N195="zníž. prenesená",J195,0)</f>
        <v>0</v>
      </c>
      <c r="BH195" s="147">
        <f>IF(N195="nulová",J195,0)</f>
        <v>0</v>
      </c>
      <c r="BI195" s="15" t="s">
        <v>120</v>
      </c>
      <c r="BJ195" s="148">
        <f>ROUND(I195*H195,3)</f>
        <v>0</v>
      </c>
      <c r="BK195" s="15" t="s">
        <v>119</v>
      </c>
      <c r="BL195" s="146" t="s">
        <v>338</v>
      </c>
    </row>
    <row r="196" spans="1:64" s="13" customFormat="1" x14ac:dyDescent="0.2">
      <c r="B196" s="149"/>
      <c r="D196" s="150" t="s">
        <v>168</v>
      </c>
      <c r="E196" s="151" t="s">
        <v>1</v>
      </c>
      <c r="F196" s="152" t="s">
        <v>339</v>
      </c>
      <c r="H196" s="153">
        <v>18.600000000000001</v>
      </c>
      <c r="L196" s="149"/>
      <c r="M196" s="154"/>
      <c r="N196" s="155"/>
      <c r="O196" s="155"/>
      <c r="P196" s="155"/>
      <c r="Q196" s="155"/>
      <c r="R196" s="155"/>
      <c r="S196" s="155"/>
      <c r="T196" s="156"/>
      <c r="AS196" s="151" t="s">
        <v>168</v>
      </c>
      <c r="AT196" s="151" t="s">
        <v>120</v>
      </c>
      <c r="AU196" s="13" t="s">
        <v>120</v>
      </c>
      <c r="AV196" s="13" t="s">
        <v>28</v>
      </c>
      <c r="AW196" s="13" t="s">
        <v>81</v>
      </c>
      <c r="AX196" s="151" t="s">
        <v>112</v>
      </c>
    </row>
    <row r="197" spans="1:64" s="2" customFormat="1" ht="14.45" customHeight="1" x14ac:dyDescent="0.2">
      <c r="A197" s="27"/>
      <c r="B197" s="135"/>
      <c r="C197" s="157" t="s">
        <v>340</v>
      </c>
      <c r="D197" s="157" t="s">
        <v>190</v>
      </c>
      <c r="E197" s="158" t="s">
        <v>341</v>
      </c>
      <c r="F197" s="159" t="s">
        <v>342</v>
      </c>
      <c r="G197" s="160" t="s">
        <v>193</v>
      </c>
      <c r="H197" s="161">
        <v>0.3</v>
      </c>
      <c r="I197" s="161">
        <v>0</v>
      </c>
      <c r="J197" s="161">
        <f>ROUND(I197*H197,3)</f>
        <v>0</v>
      </c>
      <c r="K197" s="162"/>
      <c r="L197" s="163"/>
      <c r="M197" s="164" t="s">
        <v>1</v>
      </c>
      <c r="N197" s="165" t="s">
        <v>39</v>
      </c>
      <c r="O197" s="144">
        <v>0</v>
      </c>
      <c r="P197" s="144">
        <f>O197*H197</f>
        <v>0</v>
      </c>
      <c r="Q197" s="144">
        <v>0</v>
      </c>
      <c r="R197" s="144">
        <f>Q197*H197</f>
        <v>0</v>
      </c>
      <c r="S197" s="144">
        <v>0</v>
      </c>
      <c r="T197" s="145">
        <f>S197*H197</f>
        <v>0</v>
      </c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Q197" s="146" t="s">
        <v>145</v>
      </c>
      <c r="AS197" s="146" t="s">
        <v>190</v>
      </c>
      <c r="AT197" s="146" t="s">
        <v>120</v>
      </c>
      <c r="AX197" s="15" t="s">
        <v>112</v>
      </c>
      <c r="BD197" s="147">
        <f>IF(N197="základná",J197,0)</f>
        <v>0</v>
      </c>
      <c r="BE197" s="147">
        <f>IF(N197="znížená",J197,0)</f>
        <v>0</v>
      </c>
      <c r="BF197" s="147">
        <f>IF(N197="zákl. prenesená",J197,0)</f>
        <v>0</v>
      </c>
      <c r="BG197" s="147">
        <f>IF(N197="zníž. prenesená",J197,0)</f>
        <v>0</v>
      </c>
      <c r="BH197" s="147">
        <f>IF(N197="nulová",J197,0)</f>
        <v>0</v>
      </c>
      <c r="BI197" s="15" t="s">
        <v>120</v>
      </c>
      <c r="BJ197" s="148">
        <f>ROUND(I197*H197,3)</f>
        <v>0</v>
      </c>
      <c r="BK197" s="15" t="s">
        <v>119</v>
      </c>
      <c r="BL197" s="146" t="s">
        <v>343</v>
      </c>
    </row>
    <row r="198" spans="1:64" s="13" customFormat="1" x14ac:dyDescent="0.2">
      <c r="B198" s="149"/>
      <c r="D198" s="150" t="s">
        <v>168</v>
      </c>
      <c r="E198" s="151" t="s">
        <v>1</v>
      </c>
      <c r="F198" s="152" t="s">
        <v>344</v>
      </c>
      <c r="H198" s="153">
        <v>0.3</v>
      </c>
      <c r="L198" s="149"/>
      <c r="M198" s="154"/>
      <c r="N198" s="155"/>
      <c r="O198" s="155"/>
      <c r="P198" s="155"/>
      <c r="Q198" s="155"/>
      <c r="R198" s="155"/>
      <c r="S198" s="155"/>
      <c r="T198" s="156"/>
      <c r="AS198" s="151" t="s">
        <v>168</v>
      </c>
      <c r="AT198" s="151" t="s">
        <v>120</v>
      </c>
      <c r="AU198" s="13" t="s">
        <v>120</v>
      </c>
      <c r="AV198" s="13" t="s">
        <v>28</v>
      </c>
      <c r="AW198" s="13" t="s">
        <v>81</v>
      </c>
      <c r="AX198" s="151" t="s">
        <v>112</v>
      </c>
    </row>
    <row r="199" spans="1:64" s="12" customFormat="1" ht="22.9" customHeight="1" x14ac:dyDescent="0.2">
      <c r="B199" s="123"/>
      <c r="D199" s="124" t="s">
        <v>72</v>
      </c>
      <c r="E199" s="133" t="s">
        <v>345</v>
      </c>
      <c r="F199" s="133" t="s">
        <v>346</v>
      </c>
      <c r="J199" s="134">
        <f>BJ199</f>
        <v>0</v>
      </c>
      <c r="L199" s="123"/>
      <c r="M199" s="127"/>
      <c r="N199" s="128"/>
      <c r="O199" s="128"/>
      <c r="P199" s="129">
        <f>SUM(P200:P213)</f>
        <v>12.127439999999998</v>
      </c>
      <c r="Q199" s="128"/>
      <c r="R199" s="129">
        <f>SUM(R200:R213)</f>
        <v>1.0052500000000002</v>
      </c>
      <c r="S199" s="128"/>
      <c r="T199" s="130">
        <f>SUM(T200:T213)</f>
        <v>0</v>
      </c>
      <c r="AQ199" s="124" t="s">
        <v>81</v>
      </c>
      <c r="AS199" s="131" t="s">
        <v>72</v>
      </c>
      <c r="AT199" s="131" t="s">
        <v>81</v>
      </c>
      <c r="AX199" s="124" t="s">
        <v>112</v>
      </c>
      <c r="BJ199" s="132">
        <f>SUM(BJ200:BJ213)</f>
        <v>0</v>
      </c>
    </row>
    <row r="200" spans="1:64" s="2" customFormat="1" ht="37.9" customHeight="1" x14ac:dyDescent="0.2">
      <c r="A200" s="27"/>
      <c r="B200" s="135"/>
      <c r="C200" s="136" t="s">
        <v>347</v>
      </c>
      <c r="D200" s="136" t="s">
        <v>115</v>
      </c>
      <c r="E200" s="137" t="s">
        <v>348</v>
      </c>
      <c r="F200" s="138" t="s">
        <v>349</v>
      </c>
      <c r="G200" s="139" t="s">
        <v>118</v>
      </c>
      <c r="H200" s="140">
        <v>17.3</v>
      </c>
      <c r="I200" s="140">
        <v>0</v>
      </c>
      <c r="J200" s="140">
        <f t="shared" ref="J200:J206" si="20">ROUND(I200*H200,3)</f>
        <v>0</v>
      </c>
      <c r="K200" s="141"/>
      <c r="L200" s="28"/>
      <c r="M200" s="142" t="s">
        <v>1</v>
      </c>
      <c r="N200" s="143" t="s">
        <v>39</v>
      </c>
      <c r="O200" s="144">
        <v>0.14699999999999999</v>
      </c>
      <c r="P200" s="144">
        <f t="shared" ref="P200:P206" si="21">O200*H200</f>
        <v>2.5430999999999999</v>
      </c>
      <c r="Q200" s="144">
        <v>0</v>
      </c>
      <c r="R200" s="144">
        <f t="shared" ref="R200:R206" si="22">Q200*H200</f>
        <v>0</v>
      </c>
      <c r="S200" s="144">
        <v>0</v>
      </c>
      <c r="T200" s="145">
        <f t="shared" ref="T200:T206" si="23">S200*H200</f>
        <v>0</v>
      </c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Q200" s="146" t="s">
        <v>119</v>
      </c>
      <c r="AS200" s="146" t="s">
        <v>115</v>
      </c>
      <c r="AT200" s="146" t="s">
        <v>120</v>
      </c>
      <c r="AX200" s="15" t="s">
        <v>112</v>
      </c>
      <c r="BD200" s="147">
        <f t="shared" ref="BD200:BD206" si="24">IF(N200="základná",J200,0)</f>
        <v>0</v>
      </c>
      <c r="BE200" s="147">
        <f t="shared" ref="BE200:BE206" si="25">IF(N200="znížená",J200,0)</f>
        <v>0</v>
      </c>
      <c r="BF200" s="147">
        <f t="shared" ref="BF200:BF206" si="26">IF(N200="zákl. prenesená",J200,0)</f>
        <v>0</v>
      </c>
      <c r="BG200" s="147">
        <f t="shared" ref="BG200:BG206" si="27">IF(N200="zníž. prenesená",J200,0)</f>
        <v>0</v>
      </c>
      <c r="BH200" s="147">
        <f t="shared" ref="BH200:BH206" si="28">IF(N200="nulová",J200,0)</f>
        <v>0</v>
      </c>
      <c r="BI200" s="15" t="s">
        <v>120</v>
      </c>
      <c r="BJ200" s="148">
        <f t="shared" ref="BJ200:BJ206" si="29">ROUND(I200*H200,3)</f>
        <v>0</v>
      </c>
      <c r="BK200" s="15" t="s">
        <v>119</v>
      </c>
      <c r="BL200" s="146" t="s">
        <v>350</v>
      </c>
    </row>
    <row r="201" spans="1:64" s="2" customFormat="1" ht="24.2" customHeight="1" x14ac:dyDescent="0.2">
      <c r="A201" s="27"/>
      <c r="B201" s="135"/>
      <c r="C201" s="136" t="s">
        <v>351</v>
      </c>
      <c r="D201" s="136" t="s">
        <v>115</v>
      </c>
      <c r="E201" s="137" t="s">
        <v>352</v>
      </c>
      <c r="F201" s="138" t="s">
        <v>353</v>
      </c>
      <c r="G201" s="139" t="s">
        <v>118</v>
      </c>
      <c r="H201" s="140">
        <v>17.3</v>
      </c>
      <c r="I201" s="140">
        <v>0</v>
      </c>
      <c r="J201" s="140">
        <f t="shared" si="20"/>
        <v>0</v>
      </c>
      <c r="K201" s="141"/>
      <c r="L201" s="28"/>
      <c r="M201" s="142" t="s">
        <v>1</v>
      </c>
      <c r="N201" s="143" t="s">
        <v>39</v>
      </c>
      <c r="O201" s="144">
        <v>0.14699999999999999</v>
      </c>
      <c r="P201" s="144">
        <f t="shared" si="21"/>
        <v>2.5430999999999999</v>
      </c>
      <c r="Q201" s="144">
        <v>0</v>
      </c>
      <c r="R201" s="144">
        <f t="shared" si="22"/>
        <v>0</v>
      </c>
      <c r="S201" s="144">
        <v>0</v>
      </c>
      <c r="T201" s="145">
        <f t="shared" si="23"/>
        <v>0</v>
      </c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Q201" s="146" t="s">
        <v>119</v>
      </c>
      <c r="AS201" s="146" t="s">
        <v>115</v>
      </c>
      <c r="AT201" s="146" t="s">
        <v>120</v>
      </c>
      <c r="AX201" s="15" t="s">
        <v>112</v>
      </c>
      <c r="BD201" s="147">
        <f t="shared" si="24"/>
        <v>0</v>
      </c>
      <c r="BE201" s="147">
        <f t="shared" si="25"/>
        <v>0</v>
      </c>
      <c r="BF201" s="147">
        <f t="shared" si="26"/>
        <v>0</v>
      </c>
      <c r="BG201" s="147">
        <f t="shared" si="27"/>
        <v>0</v>
      </c>
      <c r="BH201" s="147">
        <f t="shared" si="28"/>
        <v>0</v>
      </c>
      <c r="BI201" s="15" t="s">
        <v>120</v>
      </c>
      <c r="BJ201" s="148">
        <f t="shared" si="29"/>
        <v>0</v>
      </c>
      <c r="BK201" s="15" t="s">
        <v>119</v>
      </c>
      <c r="BL201" s="146" t="s">
        <v>354</v>
      </c>
    </row>
    <row r="202" spans="1:64" s="2" customFormat="1" ht="37.9" customHeight="1" x14ac:dyDescent="0.2">
      <c r="A202" s="27"/>
      <c r="B202" s="135"/>
      <c r="C202" s="136" t="s">
        <v>355</v>
      </c>
      <c r="D202" s="136" t="s">
        <v>115</v>
      </c>
      <c r="E202" s="137" t="s">
        <v>263</v>
      </c>
      <c r="F202" s="138" t="s">
        <v>264</v>
      </c>
      <c r="G202" s="139" t="s">
        <v>128</v>
      </c>
      <c r="H202" s="140">
        <v>16</v>
      </c>
      <c r="I202" s="140">
        <v>0</v>
      </c>
      <c r="J202" s="140">
        <f t="shared" si="20"/>
        <v>0</v>
      </c>
      <c r="K202" s="141"/>
      <c r="L202" s="28"/>
      <c r="M202" s="142" t="s">
        <v>1</v>
      </c>
      <c r="N202" s="143" t="s">
        <v>39</v>
      </c>
      <c r="O202" s="144">
        <v>6.8470000000000003E-2</v>
      </c>
      <c r="P202" s="144">
        <f t="shared" si="21"/>
        <v>1.09552</v>
      </c>
      <c r="Q202" s="144">
        <v>0</v>
      </c>
      <c r="R202" s="144">
        <f t="shared" si="22"/>
        <v>0</v>
      </c>
      <c r="S202" s="144">
        <v>0</v>
      </c>
      <c r="T202" s="145">
        <f t="shared" si="23"/>
        <v>0</v>
      </c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Q202" s="146" t="s">
        <v>119</v>
      </c>
      <c r="AS202" s="146" t="s">
        <v>115</v>
      </c>
      <c r="AT202" s="146" t="s">
        <v>120</v>
      </c>
      <c r="AX202" s="15" t="s">
        <v>112</v>
      </c>
      <c r="BD202" s="147">
        <f t="shared" si="24"/>
        <v>0</v>
      </c>
      <c r="BE202" s="147">
        <f t="shared" si="25"/>
        <v>0</v>
      </c>
      <c r="BF202" s="147">
        <f t="shared" si="26"/>
        <v>0</v>
      </c>
      <c r="BG202" s="147">
        <f t="shared" si="27"/>
        <v>0</v>
      </c>
      <c r="BH202" s="147">
        <f t="shared" si="28"/>
        <v>0</v>
      </c>
      <c r="BI202" s="15" t="s">
        <v>120</v>
      </c>
      <c r="BJ202" s="148">
        <f t="shared" si="29"/>
        <v>0</v>
      </c>
      <c r="BK202" s="15" t="s">
        <v>119</v>
      </c>
      <c r="BL202" s="146" t="s">
        <v>356</v>
      </c>
    </row>
    <row r="203" spans="1:64" s="2" customFormat="1" ht="24.2" customHeight="1" x14ac:dyDescent="0.2">
      <c r="A203" s="27"/>
      <c r="B203" s="135"/>
      <c r="C203" s="136" t="s">
        <v>357</v>
      </c>
      <c r="D203" s="136" t="s">
        <v>115</v>
      </c>
      <c r="E203" s="137" t="s">
        <v>273</v>
      </c>
      <c r="F203" s="138" t="s">
        <v>274</v>
      </c>
      <c r="G203" s="139" t="s">
        <v>128</v>
      </c>
      <c r="H203" s="140">
        <v>16</v>
      </c>
      <c r="I203" s="140">
        <v>0</v>
      </c>
      <c r="J203" s="140">
        <f t="shared" si="20"/>
        <v>0</v>
      </c>
      <c r="K203" s="141"/>
      <c r="L203" s="28"/>
      <c r="M203" s="142" t="s">
        <v>1</v>
      </c>
      <c r="N203" s="143" t="s">
        <v>39</v>
      </c>
      <c r="O203" s="144">
        <v>0.15906999999999999</v>
      </c>
      <c r="P203" s="144">
        <f t="shared" si="21"/>
        <v>2.5451199999999998</v>
      </c>
      <c r="Q203" s="144">
        <v>0</v>
      </c>
      <c r="R203" s="144">
        <f t="shared" si="22"/>
        <v>0</v>
      </c>
      <c r="S203" s="144">
        <v>0</v>
      </c>
      <c r="T203" s="145">
        <f t="shared" si="23"/>
        <v>0</v>
      </c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Q203" s="146" t="s">
        <v>119</v>
      </c>
      <c r="AS203" s="146" t="s">
        <v>115</v>
      </c>
      <c r="AT203" s="146" t="s">
        <v>120</v>
      </c>
      <c r="AX203" s="15" t="s">
        <v>112</v>
      </c>
      <c r="BD203" s="147">
        <f t="shared" si="24"/>
        <v>0</v>
      </c>
      <c r="BE203" s="147">
        <f t="shared" si="25"/>
        <v>0</v>
      </c>
      <c r="BF203" s="147">
        <f t="shared" si="26"/>
        <v>0</v>
      </c>
      <c r="BG203" s="147">
        <f t="shared" si="27"/>
        <v>0</v>
      </c>
      <c r="BH203" s="147">
        <f t="shared" si="28"/>
        <v>0</v>
      </c>
      <c r="BI203" s="15" t="s">
        <v>120</v>
      </c>
      <c r="BJ203" s="148">
        <f t="shared" si="29"/>
        <v>0</v>
      </c>
      <c r="BK203" s="15" t="s">
        <v>119</v>
      </c>
      <c r="BL203" s="146" t="s">
        <v>358</v>
      </c>
    </row>
    <row r="204" spans="1:64" s="2" customFormat="1" ht="14.45" customHeight="1" x14ac:dyDescent="0.2">
      <c r="A204" s="27"/>
      <c r="B204" s="135"/>
      <c r="C204" s="157" t="s">
        <v>359</v>
      </c>
      <c r="D204" s="157" t="s">
        <v>190</v>
      </c>
      <c r="E204" s="158" t="s">
        <v>360</v>
      </c>
      <c r="F204" s="159" t="s">
        <v>361</v>
      </c>
      <c r="G204" s="160" t="s">
        <v>128</v>
      </c>
      <c r="H204" s="161">
        <v>8</v>
      </c>
      <c r="I204" s="161">
        <v>0</v>
      </c>
      <c r="J204" s="161">
        <f t="shared" si="20"/>
        <v>0</v>
      </c>
      <c r="K204" s="162"/>
      <c r="L204" s="163"/>
      <c r="M204" s="164" t="s">
        <v>1</v>
      </c>
      <c r="N204" s="165" t="s">
        <v>39</v>
      </c>
      <c r="O204" s="144">
        <v>0</v>
      </c>
      <c r="P204" s="144">
        <f t="shared" si="21"/>
        <v>0</v>
      </c>
      <c r="Q204" s="144">
        <v>0</v>
      </c>
      <c r="R204" s="144">
        <f t="shared" si="22"/>
        <v>0</v>
      </c>
      <c r="S204" s="144">
        <v>0</v>
      </c>
      <c r="T204" s="145">
        <f t="shared" si="23"/>
        <v>0</v>
      </c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Q204" s="146" t="s">
        <v>145</v>
      </c>
      <c r="AS204" s="146" t="s">
        <v>190</v>
      </c>
      <c r="AT204" s="146" t="s">
        <v>120</v>
      </c>
      <c r="AX204" s="15" t="s">
        <v>112</v>
      </c>
      <c r="BD204" s="147">
        <f t="shared" si="24"/>
        <v>0</v>
      </c>
      <c r="BE204" s="147">
        <f t="shared" si="25"/>
        <v>0</v>
      </c>
      <c r="BF204" s="147">
        <f t="shared" si="26"/>
        <v>0</v>
      </c>
      <c r="BG204" s="147">
        <f t="shared" si="27"/>
        <v>0</v>
      </c>
      <c r="BH204" s="147">
        <f t="shared" si="28"/>
        <v>0</v>
      </c>
      <c r="BI204" s="15" t="s">
        <v>120</v>
      </c>
      <c r="BJ204" s="148">
        <f t="shared" si="29"/>
        <v>0</v>
      </c>
      <c r="BK204" s="15" t="s">
        <v>119</v>
      </c>
      <c r="BL204" s="146" t="s">
        <v>362</v>
      </c>
    </row>
    <row r="205" spans="1:64" s="2" customFormat="1" ht="14.45" customHeight="1" x14ac:dyDescent="0.2">
      <c r="A205" s="27"/>
      <c r="B205" s="135"/>
      <c r="C205" s="157" t="s">
        <v>363</v>
      </c>
      <c r="D205" s="157" t="s">
        <v>190</v>
      </c>
      <c r="E205" s="158" t="s">
        <v>364</v>
      </c>
      <c r="F205" s="159" t="s">
        <v>365</v>
      </c>
      <c r="G205" s="160" t="s">
        <v>128</v>
      </c>
      <c r="H205" s="161">
        <v>8</v>
      </c>
      <c r="I205" s="161">
        <v>0</v>
      </c>
      <c r="J205" s="161">
        <f t="shared" si="20"/>
        <v>0</v>
      </c>
      <c r="K205" s="162"/>
      <c r="L205" s="163"/>
      <c r="M205" s="164" t="s">
        <v>1</v>
      </c>
      <c r="N205" s="165" t="s">
        <v>39</v>
      </c>
      <c r="O205" s="144">
        <v>0</v>
      </c>
      <c r="P205" s="144">
        <f t="shared" si="21"/>
        <v>0</v>
      </c>
      <c r="Q205" s="144">
        <v>0</v>
      </c>
      <c r="R205" s="144">
        <f t="shared" si="22"/>
        <v>0</v>
      </c>
      <c r="S205" s="144">
        <v>0</v>
      </c>
      <c r="T205" s="145">
        <f t="shared" si="23"/>
        <v>0</v>
      </c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Q205" s="146" t="s">
        <v>145</v>
      </c>
      <c r="AS205" s="146" t="s">
        <v>190</v>
      </c>
      <c r="AT205" s="146" t="s">
        <v>120</v>
      </c>
      <c r="AX205" s="15" t="s">
        <v>112</v>
      </c>
      <c r="BD205" s="147">
        <f t="shared" si="24"/>
        <v>0</v>
      </c>
      <c r="BE205" s="147">
        <f t="shared" si="25"/>
        <v>0</v>
      </c>
      <c r="BF205" s="147">
        <f t="shared" si="26"/>
        <v>0</v>
      </c>
      <c r="BG205" s="147">
        <f t="shared" si="27"/>
        <v>0</v>
      </c>
      <c r="BH205" s="147">
        <f t="shared" si="28"/>
        <v>0</v>
      </c>
      <c r="BI205" s="15" t="s">
        <v>120</v>
      </c>
      <c r="BJ205" s="148">
        <f t="shared" si="29"/>
        <v>0</v>
      </c>
      <c r="BK205" s="15" t="s">
        <v>119</v>
      </c>
      <c r="BL205" s="146" t="s">
        <v>366</v>
      </c>
    </row>
    <row r="206" spans="1:64" s="2" customFormat="1" ht="14.45" customHeight="1" x14ac:dyDescent="0.2">
      <c r="A206" s="27"/>
      <c r="B206" s="135"/>
      <c r="C206" s="157" t="s">
        <v>367</v>
      </c>
      <c r="D206" s="157" t="s">
        <v>190</v>
      </c>
      <c r="E206" s="158" t="s">
        <v>289</v>
      </c>
      <c r="F206" s="159" t="s">
        <v>290</v>
      </c>
      <c r="G206" s="160" t="s">
        <v>218</v>
      </c>
      <c r="H206" s="161">
        <v>0.8</v>
      </c>
      <c r="I206" s="161">
        <v>0</v>
      </c>
      <c r="J206" s="161">
        <f t="shared" si="20"/>
        <v>0</v>
      </c>
      <c r="K206" s="162"/>
      <c r="L206" s="163"/>
      <c r="M206" s="164" t="s">
        <v>1</v>
      </c>
      <c r="N206" s="165" t="s">
        <v>39</v>
      </c>
      <c r="O206" s="144">
        <v>0</v>
      </c>
      <c r="P206" s="144">
        <f t="shared" si="21"/>
        <v>0</v>
      </c>
      <c r="Q206" s="144">
        <v>0.77</v>
      </c>
      <c r="R206" s="144">
        <f t="shared" si="22"/>
        <v>0.6160000000000001</v>
      </c>
      <c r="S206" s="144">
        <v>0</v>
      </c>
      <c r="T206" s="145">
        <f t="shared" si="23"/>
        <v>0</v>
      </c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Q206" s="146" t="s">
        <v>145</v>
      </c>
      <c r="AS206" s="146" t="s">
        <v>190</v>
      </c>
      <c r="AT206" s="146" t="s">
        <v>120</v>
      </c>
      <c r="AX206" s="15" t="s">
        <v>112</v>
      </c>
      <c r="BD206" s="147">
        <f t="shared" si="24"/>
        <v>0</v>
      </c>
      <c r="BE206" s="147">
        <f t="shared" si="25"/>
        <v>0</v>
      </c>
      <c r="BF206" s="147">
        <f t="shared" si="26"/>
        <v>0</v>
      </c>
      <c r="BG206" s="147">
        <f t="shared" si="27"/>
        <v>0</v>
      </c>
      <c r="BH206" s="147">
        <f t="shared" si="28"/>
        <v>0</v>
      </c>
      <c r="BI206" s="15" t="s">
        <v>120</v>
      </c>
      <c r="BJ206" s="148">
        <f t="shared" si="29"/>
        <v>0</v>
      </c>
      <c r="BK206" s="15" t="s">
        <v>119</v>
      </c>
      <c r="BL206" s="146" t="s">
        <v>368</v>
      </c>
    </row>
    <row r="207" spans="1:64" s="13" customFormat="1" x14ac:dyDescent="0.2">
      <c r="B207" s="149"/>
      <c r="D207" s="150" t="s">
        <v>168</v>
      </c>
      <c r="E207" s="151" t="s">
        <v>1</v>
      </c>
      <c r="F207" s="152" t="s">
        <v>369</v>
      </c>
      <c r="H207" s="153">
        <v>0.8</v>
      </c>
      <c r="L207" s="149"/>
      <c r="M207" s="154"/>
      <c r="N207" s="155"/>
      <c r="O207" s="155"/>
      <c r="P207" s="155"/>
      <c r="Q207" s="155"/>
      <c r="R207" s="155"/>
      <c r="S207" s="155"/>
      <c r="T207" s="156"/>
      <c r="AS207" s="151" t="s">
        <v>168</v>
      </c>
      <c r="AT207" s="151" t="s">
        <v>120</v>
      </c>
      <c r="AU207" s="13" t="s">
        <v>120</v>
      </c>
      <c r="AV207" s="13" t="s">
        <v>28</v>
      </c>
      <c r="AW207" s="13" t="s">
        <v>81</v>
      </c>
      <c r="AX207" s="151" t="s">
        <v>112</v>
      </c>
    </row>
    <row r="208" spans="1:64" s="2" customFormat="1" ht="24.2" customHeight="1" x14ac:dyDescent="0.2">
      <c r="A208" s="27"/>
      <c r="B208" s="135"/>
      <c r="C208" s="136" t="s">
        <v>370</v>
      </c>
      <c r="D208" s="136" t="s">
        <v>115</v>
      </c>
      <c r="E208" s="137" t="s">
        <v>242</v>
      </c>
      <c r="F208" s="138" t="s">
        <v>243</v>
      </c>
      <c r="G208" s="139" t="s">
        <v>118</v>
      </c>
      <c r="H208" s="140">
        <v>17.3</v>
      </c>
      <c r="I208" s="140">
        <v>0</v>
      </c>
      <c r="J208" s="140">
        <f>ROUND(I208*H208,3)</f>
        <v>0</v>
      </c>
      <c r="K208" s="141"/>
      <c r="L208" s="28"/>
      <c r="M208" s="142" t="s">
        <v>1</v>
      </c>
      <c r="N208" s="143" t="s">
        <v>39</v>
      </c>
      <c r="O208" s="144">
        <v>0.158</v>
      </c>
      <c r="P208" s="144">
        <f>O208*H208</f>
        <v>2.7334000000000001</v>
      </c>
      <c r="Q208" s="144">
        <v>0</v>
      </c>
      <c r="R208" s="144">
        <f>Q208*H208</f>
        <v>0</v>
      </c>
      <c r="S208" s="144">
        <v>0</v>
      </c>
      <c r="T208" s="145">
        <f>S208*H208</f>
        <v>0</v>
      </c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Q208" s="146" t="s">
        <v>119</v>
      </c>
      <c r="AS208" s="146" t="s">
        <v>115</v>
      </c>
      <c r="AT208" s="146" t="s">
        <v>120</v>
      </c>
      <c r="AX208" s="15" t="s">
        <v>112</v>
      </c>
      <c r="BD208" s="147">
        <f>IF(N208="základná",J208,0)</f>
        <v>0</v>
      </c>
      <c r="BE208" s="147">
        <f>IF(N208="znížená",J208,0)</f>
        <v>0</v>
      </c>
      <c r="BF208" s="147">
        <f>IF(N208="zákl. prenesená",J208,0)</f>
        <v>0</v>
      </c>
      <c r="BG208" s="147">
        <f>IF(N208="zníž. prenesená",J208,0)</f>
        <v>0</v>
      </c>
      <c r="BH208" s="147">
        <f>IF(N208="nulová",J208,0)</f>
        <v>0</v>
      </c>
      <c r="BI208" s="15" t="s">
        <v>120</v>
      </c>
      <c r="BJ208" s="148">
        <f>ROUND(I208*H208,3)</f>
        <v>0</v>
      </c>
      <c r="BK208" s="15" t="s">
        <v>119</v>
      </c>
      <c r="BL208" s="146" t="s">
        <v>371</v>
      </c>
    </row>
    <row r="209" spans="1:64" s="2" customFormat="1" ht="24.2" customHeight="1" x14ac:dyDescent="0.2">
      <c r="A209" s="27"/>
      <c r="B209" s="135"/>
      <c r="C209" s="157" t="s">
        <v>372</v>
      </c>
      <c r="D209" s="157" t="s">
        <v>190</v>
      </c>
      <c r="E209" s="158" t="s">
        <v>373</v>
      </c>
      <c r="F209" s="159" t="s">
        <v>374</v>
      </c>
      <c r="G209" s="160" t="s">
        <v>248</v>
      </c>
      <c r="H209" s="161">
        <v>1297.5</v>
      </c>
      <c r="I209" s="161">
        <v>0</v>
      </c>
      <c r="J209" s="161">
        <f>ROUND(I209*H209,3)</f>
        <v>0</v>
      </c>
      <c r="K209" s="162"/>
      <c r="L209" s="163"/>
      <c r="M209" s="164" t="s">
        <v>1</v>
      </c>
      <c r="N209" s="165" t="s">
        <v>39</v>
      </c>
      <c r="O209" s="144">
        <v>0</v>
      </c>
      <c r="P209" s="144">
        <f>O209*H209</f>
        <v>0</v>
      </c>
      <c r="Q209" s="144">
        <v>2.9999999999999997E-4</v>
      </c>
      <c r="R209" s="144">
        <f>Q209*H209</f>
        <v>0.38924999999999998</v>
      </c>
      <c r="S209" s="144">
        <v>0</v>
      </c>
      <c r="T209" s="145">
        <f>S209*H209</f>
        <v>0</v>
      </c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Q209" s="146" t="s">
        <v>145</v>
      </c>
      <c r="AS209" s="146" t="s">
        <v>190</v>
      </c>
      <c r="AT209" s="146" t="s">
        <v>120</v>
      </c>
      <c r="AX209" s="15" t="s">
        <v>112</v>
      </c>
      <c r="BD209" s="147">
        <f>IF(N209="základná",J209,0)</f>
        <v>0</v>
      </c>
      <c r="BE209" s="147">
        <f>IF(N209="znížená",J209,0)</f>
        <v>0</v>
      </c>
      <c r="BF209" s="147">
        <f>IF(N209="zákl. prenesená",J209,0)</f>
        <v>0</v>
      </c>
      <c r="BG209" s="147">
        <f>IF(N209="zníž. prenesená",J209,0)</f>
        <v>0</v>
      </c>
      <c r="BH209" s="147">
        <f>IF(N209="nulová",J209,0)</f>
        <v>0</v>
      </c>
      <c r="BI209" s="15" t="s">
        <v>120</v>
      </c>
      <c r="BJ209" s="148">
        <f>ROUND(I209*H209,3)</f>
        <v>0</v>
      </c>
      <c r="BK209" s="15" t="s">
        <v>119</v>
      </c>
      <c r="BL209" s="146" t="s">
        <v>375</v>
      </c>
    </row>
    <row r="210" spans="1:64" s="13" customFormat="1" x14ac:dyDescent="0.2">
      <c r="B210" s="149"/>
      <c r="D210" s="150" t="s">
        <v>168</v>
      </c>
      <c r="E210" s="151" t="s">
        <v>1</v>
      </c>
      <c r="F210" s="152" t="s">
        <v>376</v>
      </c>
      <c r="H210" s="153">
        <v>1297.5</v>
      </c>
      <c r="L210" s="149"/>
      <c r="M210" s="154"/>
      <c r="N210" s="155"/>
      <c r="O210" s="155"/>
      <c r="P210" s="155"/>
      <c r="Q210" s="155"/>
      <c r="R210" s="155"/>
      <c r="S210" s="155"/>
      <c r="T210" s="156"/>
      <c r="AS210" s="151" t="s">
        <v>168</v>
      </c>
      <c r="AT210" s="151" t="s">
        <v>120</v>
      </c>
      <c r="AU210" s="13" t="s">
        <v>120</v>
      </c>
      <c r="AV210" s="13" t="s">
        <v>28</v>
      </c>
      <c r="AW210" s="13" t="s">
        <v>81</v>
      </c>
      <c r="AX210" s="151" t="s">
        <v>112</v>
      </c>
    </row>
    <row r="211" spans="1:64" s="2" customFormat="1" ht="14.45" customHeight="1" x14ac:dyDescent="0.2">
      <c r="A211" s="27"/>
      <c r="B211" s="135"/>
      <c r="C211" s="136" t="s">
        <v>377</v>
      </c>
      <c r="D211" s="136" t="s">
        <v>115</v>
      </c>
      <c r="E211" s="137" t="s">
        <v>252</v>
      </c>
      <c r="F211" s="138" t="s">
        <v>253</v>
      </c>
      <c r="G211" s="139" t="s">
        <v>218</v>
      </c>
      <c r="H211" s="140">
        <v>0.32</v>
      </c>
      <c r="I211" s="140">
        <v>0</v>
      </c>
      <c r="J211" s="140">
        <f>ROUND(I211*H211,3)</f>
        <v>0</v>
      </c>
      <c r="K211" s="141"/>
      <c r="L211" s="28"/>
      <c r="M211" s="142" t="s">
        <v>1</v>
      </c>
      <c r="N211" s="143" t="s">
        <v>39</v>
      </c>
      <c r="O211" s="144">
        <v>1.175</v>
      </c>
      <c r="P211" s="144">
        <f>O211*H211</f>
        <v>0.376</v>
      </c>
      <c r="Q211" s="144">
        <v>0</v>
      </c>
      <c r="R211" s="144">
        <f>Q211*H211</f>
        <v>0</v>
      </c>
      <c r="S211" s="144">
        <v>0</v>
      </c>
      <c r="T211" s="145">
        <f>S211*H211</f>
        <v>0</v>
      </c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Q211" s="146" t="s">
        <v>119</v>
      </c>
      <c r="AS211" s="146" t="s">
        <v>115</v>
      </c>
      <c r="AT211" s="146" t="s">
        <v>120</v>
      </c>
      <c r="AX211" s="15" t="s">
        <v>112</v>
      </c>
      <c r="BD211" s="147">
        <f>IF(N211="základná",J211,0)</f>
        <v>0</v>
      </c>
      <c r="BE211" s="147">
        <f>IF(N211="znížená",J211,0)</f>
        <v>0</v>
      </c>
      <c r="BF211" s="147">
        <f>IF(N211="zákl. prenesená",J211,0)</f>
        <v>0</v>
      </c>
      <c r="BG211" s="147">
        <f>IF(N211="zníž. prenesená",J211,0)</f>
        <v>0</v>
      </c>
      <c r="BH211" s="147">
        <f>IF(N211="nulová",J211,0)</f>
        <v>0</v>
      </c>
      <c r="BI211" s="15" t="s">
        <v>120</v>
      </c>
      <c r="BJ211" s="148">
        <f>ROUND(I211*H211,3)</f>
        <v>0</v>
      </c>
      <c r="BK211" s="15" t="s">
        <v>119</v>
      </c>
      <c r="BL211" s="146" t="s">
        <v>378</v>
      </c>
    </row>
    <row r="212" spans="1:64" s="13" customFormat="1" x14ac:dyDescent="0.2">
      <c r="B212" s="149"/>
      <c r="D212" s="150" t="s">
        <v>168</v>
      </c>
      <c r="E212" s="151" t="s">
        <v>1</v>
      </c>
      <c r="F212" s="152" t="s">
        <v>379</v>
      </c>
      <c r="H212" s="153">
        <v>0.32</v>
      </c>
      <c r="L212" s="149"/>
      <c r="M212" s="154"/>
      <c r="N212" s="155"/>
      <c r="O212" s="155"/>
      <c r="P212" s="155"/>
      <c r="Q212" s="155"/>
      <c r="R212" s="155"/>
      <c r="S212" s="155"/>
      <c r="T212" s="156"/>
      <c r="AS212" s="151" t="s">
        <v>168</v>
      </c>
      <c r="AT212" s="151" t="s">
        <v>120</v>
      </c>
      <c r="AU212" s="13" t="s">
        <v>120</v>
      </c>
      <c r="AV212" s="13" t="s">
        <v>28</v>
      </c>
      <c r="AW212" s="13" t="s">
        <v>81</v>
      </c>
      <c r="AX212" s="151" t="s">
        <v>112</v>
      </c>
    </row>
    <row r="213" spans="1:64" s="2" customFormat="1" ht="24.2" customHeight="1" x14ac:dyDescent="0.2">
      <c r="A213" s="27"/>
      <c r="B213" s="135"/>
      <c r="C213" s="136" t="s">
        <v>380</v>
      </c>
      <c r="D213" s="136" t="s">
        <v>115</v>
      </c>
      <c r="E213" s="137" t="s">
        <v>257</v>
      </c>
      <c r="F213" s="138" t="s">
        <v>258</v>
      </c>
      <c r="G213" s="139" t="s">
        <v>218</v>
      </c>
      <c r="H213" s="140">
        <v>0.32</v>
      </c>
      <c r="I213" s="140">
        <v>0</v>
      </c>
      <c r="J213" s="140">
        <f>ROUND(I213*H213,3)</f>
        <v>0</v>
      </c>
      <c r="K213" s="141"/>
      <c r="L213" s="28"/>
      <c r="M213" s="142" t="s">
        <v>1</v>
      </c>
      <c r="N213" s="143" t="s">
        <v>39</v>
      </c>
      <c r="O213" s="144">
        <v>0.91</v>
      </c>
      <c r="P213" s="144">
        <f>O213*H213</f>
        <v>0.29120000000000001</v>
      </c>
      <c r="Q213" s="144">
        <v>0</v>
      </c>
      <c r="R213" s="144">
        <f>Q213*H213</f>
        <v>0</v>
      </c>
      <c r="S213" s="144">
        <v>0</v>
      </c>
      <c r="T213" s="145">
        <f>S213*H213</f>
        <v>0</v>
      </c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Q213" s="146" t="s">
        <v>119</v>
      </c>
      <c r="AS213" s="146" t="s">
        <v>115</v>
      </c>
      <c r="AT213" s="146" t="s">
        <v>120</v>
      </c>
      <c r="AX213" s="15" t="s">
        <v>112</v>
      </c>
      <c r="BD213" s="147">
        <f>IF(N213="základná",J213,0)</f>
        <v>0</v>
      </c>
      <c r="BE213" s="147">
        <f>IF(N213="znížená",J213,0)</f>
        <v>0</v>
      </c>
      <c r="BF213" s="147">
        <f>IF(N213="zákl. prenesená",J213,0)</f>
        <v>0</v>
      </c>
      <c r="BG213" s="147">
        <f>IF(N213="zníž. prenesená",J213,0)</f>
        <v>0</v>
      </c>
      <c r="BH213" s="147">
        <f>IF(N213="nulová",J213,0)</f>
        <v>0</v>
      </c>
      <c r="BI213" s="15" t="s">
        <v>120</v>
      </c>
      <c r="BJ213" s="148">
        <f>ROUND(I213*H213,3)</f>
        <v>0</v>
      </c>
      <c r="BK213" s="15" t="s">
        <v>119</v>
      </c>
      <c r="BL213" s="146" t="s">
        <v>381</v>
      </c>
    </row>
    <row r="214" spans="1:64" s="12" customFormat="1" ht="22.9" customHeight="1" x14ac:dyDescent="0.2">
      <c r="B214" s="123"/>
      <c r="D214" s="124" t="s">
        <v>72</v>
      </c>
      <c r="E214" s="133" t="s">
        <v>382</v>
      </c>
      <c r="F214" s="133" t="s">
        <v>383</v>
      </c>
      <c r="J214" s="134">
        <f>BJ214</f>
        <v>0</v>
      </c>
      <c r="L214" s="123"/>
      <c r="M214" s="127"/>
      <c r="N214" s="128"/>
      <c r="O214" s="128"/>
      <c r="P214" s="129">
        <f>SUM(P215:P232)</f>
        <v>32.575088000000001</v>
      </c>
      <c r="Q214" s="128"/>
      <c r="R214" s="129">
        <f>SUM(R215:R232)</f>
        <v>0</v>
      </c>
      <c r="S214" s="128"/>
      <c r="T214" s="130">
        <f>SUM(T215:T232)</f>
        <v>0</v>
      </c>
      <c r="AQ214" s="124" t="s">
        <v>81</v>
      </c>
      <c r="AS214" s="131" t="s">
        <v>72</v>
      </c>
      <c r="AT214" s="131" t="s">
        <v>81</v>
      </c>
      <c r="AX214" s="124" t="s">
        <v>112</v>
      </c>
      <c r="BJ214" s="132">
        <f>SUM(BJ215:BJ232)</f>
        <v>0</v>
      </c>
    </row>
    <row r="215" spans="1:64" s="2" customFormat="1" ht="24.2" customHeight="1" x14ac:dyDescent="0.2">
      <c r="A215" s="27"/>
      <c r="B215" s="135"/>
      <c r="C215" s="136" t="s">
        <v>384</v>
      </c>
      <c r="D215" s="136" t="s">
        <v>115</v>
      </c>
      <c r="E215" s="137" t="s">
        <v>385</v>
      </c>
      <c r="F215" s="138" t="s">
        <v>386</v>
      </c>
      <c r="G215" s="139" t="s">
        <v>128</v>
      </c>
      <c r="H215" s="140">
        <v>5</v>
      </c>
      <c r="I215" s="140">
        <v>0</v>
      </c>
      <c r="J215" s="140">
        <f t="shared" ref="J215:J229" si="30">ROUND(I215*H215,3)</f>
        <v>0</v>
      </c>
      <c r="K215" s="141"/>
      <c r="L215" s="28"/>
      <c r="M215" s="142" t="s">
        <v>1</v>
      </c>
      <c r="N215" s="143" t="s">
        <v>39</v>
      </c>
      <c r="O215" s="144">
        <v>4.4999999999999998E-2</v>
      </c>
      <c r="P215" s="144">
        <f t="shared" ref="P215:P229" si="31">O215*H215</f>
        <v>0.22499999999999998</v>
      </c>
      <c r="Q215" s="144">
        <v>0</v>
      </c>
      <c r="R215" s="144">
        <f t="shared" ref="R215:R229" si="32">Q215*H215</f>
        <v>0</v>
      </c>
      <c r="S215" s="144">
        <v>0</v>
      </c>
      <c r="T215" s="145">
        <f t="shared" ref="T215:T229" si="33">S215*H215</f>
        <v>0</v>
      </c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Q215" s="146" t="s">
        <v>119</v>
      </c>
      <c r="AS215" s="146" t="s">
        <v>115</v>
      </c>
      <c r="AT215" s="146" t="s">
        <v>120</v>
      </c>
      <c r="AX215" s="15" t="s">
        <v>112</v>
      </c>
      <c r="BD215" s="147">
        <f t="shared" ref="BD215:BD229" si="34">IF(N215="základná",J215,0)</f>
        <v>0</v>
      </c>
      <c r="BE215" s="147">
        <f t="shared" ref="BE215:BE229" si="35">IF(N215="znížená",J215,0)</f>
        <v>0</v>
      </c>
      <c r="BF215" s="147">
        <f t="shared" ref="BF215:BF229" si="36">IF(N215="zákl. prenesená",J215,0)</f>
        <v>0</v>
      </c>
      <c r="BG215" s="147">
        <f t="shared" ref="BG215:BG229" si="37">IF(N215="zníž. prenesená",J215,0)</f>
        <v>0</v>
      </c>
      <c r="BH215" s="147">
        <f t="shared" ref="BH215:BH229" si="38">IF(N215="nulová",J215,0)</f>
        <v>0</v>
      </c>
      <c r="BI215" s="15" t="s">
        <v>120</v>
      </c>
      <c r="BJ215" s="148">
        <f t="shared" ref="BJ215:BJ229" si="39">ROUND(I215*H215,3)</f>
        <v>0</v>
      </c>
      <c r="BK215" s="15" t="s">
        <v>119</v>
      </c>
      <c r="BL215" s="146" t="s">
        <v>387</v>
      </c>
    </row>
    <row r="216" spans="1:64" s="2" customFormat="1" ht="24.2" customHeight="1" x14ac:dyDescent="0.2">
      <c r="A216" s="27"/>
      <c r="B216" s="135"/>
      <c r="C216" s="136" t="s">
        <v>388</v>
      </c>
      <c r="D216" s="136" t="s">
        <v>115</v>
      </c>
      <c r="E216" s="137" t="s">
        <v>389</v>
      </c>
      <c r="F216" s="138" t="s">
        <v>390</v>
      </c>
      <c r="G216" s="139" t="s">
        <v>128</v>
      </c>
      <c r="H216" s="140">
        <v>1</v>
      </c>
      <c r="I216" s="140">
        <v>0</v>
      </c>
      <c r="J216" s="140">
        <f t="shared" si="30"/>
        <v>0</v>
      </c>
      <c r="K216" s="141"/>
      <c r="L216" s="28"/>
      <c r="M216" s="142" t="s">
        <v>1</v>
      </c>
      <c r="N216" s="143" t="s">
        <v>39</v>
      </c>
      <c r="O216" s="144">
        <v>0.16900000000000001</v>
      </c>
      <c r="P216" s="144">
        <f t="shared" si="31"/>
        <v>0.16900000000000001</v>
      </c>
      <c r="Q216" s="144">
        <v>0</v>
      </c>
      <c r="R216" s="144">
        <f t="shared" si="32"/>
        <v>0</v>
      </c>
      <c r="S216" s="144">
        <v>0</v>
      </c>
      <c r="T216" s="145">
        <f t="shared" si="33"/>
        <v>0</v>
      </c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Q216" s="146" t="s">
        <v>119</v>
      </c>
      <c r="AS216" s="146" t="s">
        <v>115</v>
      </c>
      <c r="AT216" s="146" t="s">
        <v>120</v>
      </c>
      <c r="AX216" s="15" t="s">
        <v>112</v>
      </c>
      <c r="BD216" s="147">
        <f t="shared" si="34"/>
        <v>0</v>
      </c>
      <c r="BE216" s="147">
        <f t="shared" si="35"/>
        <v>0</v>
      </c>
      <c r="BF216" s="147">
        <f t="shared" si="36"/>
        <v>0</v>
      </c>
      <c r="BG216" s="147">
        <f t="shared" si="37"/>
        <v>0</v>
      </c>
      <c r="BH216" s="147">
        <f t="shared" si="38"/>
        <v>0</v>
      </c>
      <c r="BI216" s="15" t="s">
        <v>120</v>
      </c>
      <c r="BJ216" s="148">
        <f t="shared" si="39"/>
        <v>0</v>
      </c>
      <c r="BK216" s="15" t="s">
        <v>119</v>
      </c>
      <c r="BL216" s="146" t="s">
        <v>391</v>
      </c>
    </row>
    <row r="217" spans="1:64" s="2" customFormat="1" ht="24.2" customHeight="1" x14ac:dyDescent="0.2">
      <c r="A217" s="27"/>
      <c r="B217" s="135"/>
      <c r="C217" s="136" t="s">
        <v>392</v>
      </c>
      <c r="D217" s="136" t="s">
        <v>115</v>
      </c>
      <c r="E217" s="137" t="s">
        <v>393</v>
      </c>
      <c r="F217" s="138" t="s">
        <v>394</v>
      </c>
      <c r="G217" s="139" t="s">
        <v>128</v>
      </c>
      <c r="H217" s="140">
        <v>20</v>
      </c>
      <c r="I217" s="140">
        <v>0</v>
      </c>
      <c r="J217" s="140">
        <f t="shared" si="30"/>
        <v>0</v>
      </c>
      <c r="K217" s="141"/>
      <c r="L217" s="28"/>
      <c r="M217" s="142" t="s">
        <v>1</v>
      </c>
      <c r="N217" s="143" t="s">
        <v>39</v>
      </c>
      <c r="O217" s="144">
        <v>4.0000000000000001E-3</v>
      </c>
      <c r="P217" s="144">
        <f t="shared" si="31"/>
        <v>0.08</v>
      </c>
      <c r="Q217" s="144">
        <v>0</v>
      </c>
      <c r="R217" s="144">
        <f t="shared" si="32"/>
        <v>0</v>
      </c>
      <c r="S217" s="144">
        <v>0</v>
      </c>
      <c r="T217" s="145">
        <f t="shared" si="33"/>
        <v>0</v>
      </c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Q217" s="146" t="s">
        <v>119</v>
      </c>
      <c r="AS217" s="146" t="s">
        <v>115</v>
      </c>
      <c r="AT217" s="146" t="s">
        <v>120</v>
      </c>
      <c r="AX217" s="15" t="s">
        <v>112</v>
      </c>
      <c r="BD217" s="147">
        <f t="shared" si="34"/>
        <v>0</v>
      </c>
      <c r="BE217" s="147">
        <f t="shared" si="35"/>
        <v>0</v>
      </c>
      <c r="BF217" s="147">
        <f t="shared" si="36"/>
        <v>0</v>
      </c>
      <c r="BG217" s="147">
        <f t="shared" si="37"/>
        <v>0</v>
      </c>
      <c r="BH217" s="147">
        <f t="shared" si="38"/>
        <v>0</v>
      </c>
      <c r="BI217" s="15" t="s">
        <v>120</v>
      </c>
      <c r="BJ217" s="148">
        <f t="shared" si="39"/>
        <v>0</v>
      </c>
      <c r="BK217" s="15" t="s">
        <v>119</v>
      </c>
      <c r="BL217" s="146" t="s">
        <v>395</v>
      </c>
    </row>
    <row r="218" spans="1:64" s="2" customFormat="1" ht="24.2" customHeight="1" x14ac:dyDescent="0.2">
      <c r="A218" s="27"/>
      <c r="B218" s="135"/>
      <c r="C218" s="136" t="s">
        <v>396</v>
      </c>
      <c r="D218" s="136" t="s">
        <v>115</v>
      </c>
      <c r="E218" s="137" t="s">
        <v>397</v>
      </c>
      <c r="F218" s="138" t="s">
        <v>398</v>
      </c>
      <c r="G218" s="139" t="s">
        <v>128</v>
      </c>
      <c r="H218" s="140">
        <v>4</v>
      </c>
      <c r="I218" s="140">
        <v>0</v>
      </c>
      <c r="J218" s="140">
        <f t="shared" si="30"/>
        <v>0</v>
      </c>
      <c r="K218" s="141"/>
      <c r="L218" s="28"/>
      <c r="M218" s="142" t="s">
        <v>1</v>
      </c>
      <c r="N218" s="143" t="s">
        <v>39</v>
      </c>
      <c r="O218" s="144">
        <v>8.9999999999999993E-3</v>
      </c>
      <c r="P218" s="144">
        <f t="shared" si="31"/>
        <v>3.5999999999999997E-2</v>
      </c>
      <c r="Q218" s="144">
        <v>0</v>
      </c>
      <c r="R218" s="144">
        <f t="shared" si="32"/>
        <v>0</v>
      </c>
      <c r="S218" s="144">
        <v>0</v>
      </c>
      <c r="T218" s="145">
        <f t="shared" si="33"/>
        <v>0</v>
      </c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Q218" s="146" t="s">
        <v>119</v>
      </c>
      <c r="AS218" s="146" t="s">
        <v>115</v>
      </c>
      <c r="AT218" s="146" t="s">
        <v>120</v>
      </c>
      <c r="AX218" s="15" t="s">
        <v>112</v>
      </c>
      <c r="BD218" s="147">
        <f t="shared" si="34"/>
        <v>0</v>
      </c>
      <c r="BE218" s="147">
        <f t="shared" si="35"/>
        <v>0</v>
      </c>
      <c r="BF218" s="147">
        <f t="shared" si="36"/>
        <v>0</v>
      </c>
      <c r="BG218" s="147">
        <f t="shared" si="37"/>
        <v>0</v>
      </c>
      <c r="BH218" s="147">
        <f t="shared" si="38"/>
        <v>0</v>
      </c>
      <c r="BI218" s="15" t="s">
        <v>120</v>
      </c>
      <c r="BJ218" s="148">
        <f t="shared" si="39"/>
        <v>0</v>
      </c>
      <c r="BK218" s="15" t="s">
        <v>119</v>
      </c>
      <c r="BL218" s="146" t="s">
        <v>399</v>
      </c>
    </row>
    <row r="219" spans="1:64" s="2" customFormat="1" ht="24.2" customHeight="1" x14ac:dyDescent="0.2">
      <c r="A219" s="27"/>
      <c r="B219" s="135"/>
      <c r="C219" s="136" t="s">
        <v>400</v>
      </c>
      <c r="D219" s="136" t="s">
        <v>115</v>
      </c>
      <c r="E219" s="137" t="s">
        <v>401</v>
      </c>
      <c r="F219" s="138" t="s">
        <v>402</v>
      </c>
      <c r="G219" s="139" t="s">
        <v>128</v>
      </c>
      <c r="H219" s="140">
        <v>5</v>
      </c>
      <c r="I219" s="140">
        <v>0</v>
      </c>
      <c r="J219" s="140">
        <f t="shared" si="30"/>
        <v>0</v>
      </c>
      <c r="K219" s="141"/>
      <c r="L219" s="28"/>
      <c r="M219" s="142" t="s">
        <v>1</v>
      </c>
      <c r="N219" s="143" t="s">
        <v>39</v>
      </c>
      <c r="O219" s="144">
        <v>0.39800000000000002</v>
      </c>
      <c r="P219" s="144">
        <f t="shared" si="31"/>
        <v>1.9900000000000002</v>
      </c>
      <c r="Q219" s="144">
        <v>0</v>
      </c>
      <c r="R219" s="144">
        <f t="shared" si="32"/>
        <v>0</v>
      </c>
      <c r="S219" s="144">
        <v>0</v>
      </c>
      <c r="T219" s="145">
        <f t="shared" si="33"/>
        <v>0</v>
      </c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Q219" s="146" t="s">
        <v>119</v>
      </c>
      <c r="AS219" s="146" t="s">
        <v>115</v>
      </c>
      <c r="AT219" s="146" t="s">
        <v>120</v>
      </c>
      <c r="AX219" s="15" t="s">
        <v>112</v>
      </c>
      <c r="BD219" s="147">
        <f t="shared" si="34"/>
        <v>0</v>
      </c>
      <c r="BE219" s="147">
        <f t="shared" si="35"/>
        <v>0</v>
      </c>
      <c r="BF219" s="147">
        <f t="shared" si="36"/>
        <v>0</v>
      </c>
      <c r="BG219" s="147">
        <f t="shared" si="37"/>
        <v>0</v>
      </c>
      <c r="BH219" s="147">
        <f t="shared" si="38"/>
        <v>0</v>
      </c>
      <c r="BI219" s="15" t="s">
        <v>120</v>
      </c>
      <c r="BJ219" s="148">
        <f t="shared" si="39"/>
        <v>0</v>
      </c>
      <c r="BK219" s="15" t="s">
        <v>119</v>
      </c>
      <c r="BL219" s="146" t="s">
        <v>403</v>
      </c>
    </row>
    <row r="220" spans="1:64" s="2" customFormat="1" ht="24.2" customHeight="1" x14ac:dyDescent="0.2">
      <c r="A220" s="27"/>
      <c r="B220" s="135"/>
      <c r="C220" s="136" t="s">
        <v>404</v>
      </c>
      <c r="D220" s="136" t="s">
        <v>115</v>
      </c>
      <c r="E220" s="137" t="s">
        <v>405</v>
      </c>
      <c r="F220" s="138" t="s">
        <v>406</v>
      </c>
      <c r="G220" s="139" t="s">
        <v>128</v>
      </c>
      <c r="H220" s="140">
        <v>1</v>
      </c>
      <c r="I220" s="140">
        <v>0</v>
      </c>
      <c r="J220" s="140">
        <f t="shared" si="30"/>
        <v>0</v>
      </c>
      <c r="K220" s="141"/>
      <c r="L220" s="28"/>
      <c r="M220" s="142" t="s">
        <v>1</v>
      </c>
      <c r="N220" s="143" t="s">
        <v>39</v>
      </c>
      <c r="O220" s="144">
        <v>0.48799999999999999</v>
      </c>
      <c r="P220" s="144">
        <f t="shared" si="31"/>
        <v>0.48799999999999999</v>
      </c>
      <c r="Q220" s="144">
        <v>0</v>
      </c>
      <c r="R220" s="144">
        <f t="shared" si="32"/>
        <v>0</v>
      </c>
      <c r="S220" s="144">
        <v>0</v>
      </c>
      <c r="T220" s="145">
        <f t="shared" si="33"/>
        <v>0</v>
      </c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Q220" s="146" t="s">
        <v>119</v>
      </c>
      <c r="AS220" s="146" t="s">
        <v>115</v>
      </c>
      <c r="AT220" s="146" t="s">
        <v>120</v>
      </c>
      <c r="AX220" s="15" t="s">
        <v>112</v>
      </c>
      <c r="BD220" s="147">
        <f t="shared" si="34"/>
        <v>0</v>
      </c>
      <c r="BE220" s="147">
        <f t="shared" si="35"/>
        <v>0</v>
      </c>
      <c r="BF220" s="147">
        <f t="shared" si="36"/>
        <v>0</v>
      </c>
      <c r="BG220" s="147">
        <f t="shared" si="37"/>
        <v>0</v>
      </c>
      <c r="BH220" s="147">
        <f t="shared" si="38"/>
        <v>0</v>
      </c>
      <c r="BI220" s="15" t="s">
        <v>120</v>
      </c>
      <c r="BJ220" s="148">
        <f t="shared" si="39"/>
        <v>0</v>
      </c>
      <c r="BK220" s="15" t="s">
        <v>119</v>
      </c>
      <c r="BL220" s="146" t="s">
        <v>407</v>
      </c>
    </row>
    <row r="221" spans="1:64" s="2" customFormat="1" ht="24.2" customHeight="1" x14ac:dyDescent="0.2">
      <c r="A221" s="27"/>
      <c r="B221" s="135"/>
      <c r="C221" s="136" t="s">
        <v>408</v>
      </c>
      <c r="D221" s="136" t="s">
        <v>115</v>
      </c>
      <c r="E221" s="137" t="s">
        <v>409</v>
      </c>
      <c r="F221" s="138" t="s">
        <v>410</v>
      </c>
      <c r="G221" s="139" t="s">
        <v>128</v>
      </c>
      <c r="H221" s="140">
        <v>20</v>
      </c>
      <c r="I221" s="140">
        <v>0</v>
      </c>
      <c r="J221" s="140">
        <f t="shared" si="30"/>
        <v>0</v>
      </c>
      <c r="K221" s="141"/>
      <c r="L221" s="28"/>
      <c r="M221" s="142" t="s">
        <v>1</v>
      </c>
      <c r="N221" s="143" t="s">
        <v>39</v>
      </c>
      <c r="O221" s="144">
        <v>3.0000000000000001E-3</v>
      </c>
      <c r="P221" s="144">
        <f t="shared" si="31"/>
        <v>0.06</v>
      </c>
      <c r="Q221" s="144">
        <v>0</v>
      </c>
      <c r="R221" s="144">
        <f t="shared" si="32"/>
        <v>0</v>
      </c>
      <c r="S221" s="144">
        <v>0</v>
      </c>
      <c r="T221" s="145">
        <f t="shared" si="33"/>
        <v>0</v>
      </c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Q221" s="146" t="s">
        <v>119</v>
      </c>
      <c r="AS221" s="146" t="s">
        <v>115</v>
      </c>
      <c r="AT221" s="146" t="s">
        <v>120</v>
      </c>
      <c r="AX221" s="15" t="s">
        <v>112</v>
      </c>
      <c r="BD221" s="147">
        <f t="shared" si="34"/>
        <v>0</v>
      </c>
      <c r="BE221" s="147">
        <f t="shared" si="35"/>
        <v>0</v>
      </c>
      <c r="BF221" s="147">
        <f t="shared" si="36"/>
        <v>0</v>
      </c>
      <c r="BG221" s="147">
        <f t="shared" si="37"/>
        <v>0</v>
      </c>
      <c r="BH221" s="147">
        <f t="shared" si="38"/>
        <v>0</v>
      </c>
      <c r="BI221" s="15" t="s">
        <v>120</v>
      </c>
      <c r="BJ221" s="148">
        <f t="shared" si="39"/>
        <v>0</v>
      </c>
      <c r="BK221" s="15" t="s">
        <v>119</v>
      </c>
      <c r="BL221" s="146" t="s">
        <v>411</v>
      </c>
    </row>
    <row r="222" spans="1:64" s="2" customFormat="1" ht="24.2" customHeight="1" x14ac:dyDescent="0.2">
      <c r="A222" s="27"/>
      <c r="B222" s="135"/>
      <c r="C222" s="136" t="s">
        <v>412</v>
      </c>
      <c r="D222" s="136" t="s">
        <v>115</v>
      </c>
      <c r="E222" s="137" t="s">
        <v>413</v>
      </c>
      <c r="F222" s="138" t="s">
        <v>414</v>
      </c>
      <c r="G222" s="139" t="s">
        <v>128</v>
      </c>
      <c r="H222" s="140">
        <v>4</v>
      </c>
      <c r="I222" s="140">
        <v>0</v>
      </c>
      <c r="J222" s="140">
        <f t="shared" si="30"/>
        <v>0</v>
      </c>
      <c r="K222" s="141"/>
      <c r="L222" s="28"/>
      <c r="M222" s="142" t="s">
        <v>1</v>
      </c>
      <c r="N222" s="143" t="s">
        <v>39</v>
      </c>
      <c r="O222" s="144">
        <v>8.9999999999999993E-3</v>
      </c>
      <c r="P222" s="144">
        <f t="shared" si="31"/>
        <v>3.5999999999999997E-2</v>
      </c>
      <c r="Q222" s="144">
        <v>0</v>
      </c>
      <c r="R222" s="144">
        <f t="shared" si="32"/>
        <v>0</v>
      </c>
      <c r="S222" s="144">
        <v>0</v>
      </c>
      <c r="T222" s="145">
        <f t="shared" si="33"/>
        <v>0</v>
      </c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Q222" s="146" t="s">
        <v>119</v>
      </c>
      <c r="AS222" s="146" t="s">
        <v>115</v>
      </c>
      <c r="AT222" s="146" t="s">
        <v>120</v>
      </c>
      <c r="AX222" s="15" t="s">
        <v>112</v>
      </c>
      <c r="BD222" s="147">
        <f t="shared" si="34"/>
        <v>0</v>
      </c>
      <c r="BE222" s="147">
        <f t="shared" si="35"/>
        <v>0</v>
      </c>
      <c r="BF222" s="147">
        <f t="shared" si="36"/>
        <v>0</v>
      </c>
      <c r="BG222" s="147">
        <f t="shared" si="37"/>
        <v>0</v>
      </c>
      <c r="BH222" s="147">
        <f t="shared" si="38"/>
        <v>0</v>
      </c>
      <c r="BI222" s="15" t="s">
        <v>120</v>
      </c>
      <c r="BJ222" s="148">
        <f t="shared" si="39"/>
        <v>0</v>
      </c>
      <c r="BK222" s="15" t="s">
        <v>119</v>
      </c>
      <c r="BL222" s="146" t="s">
        <v>415</v>
      </c>
    </row>
    <row r="223" spans="1:64" s="2" customFormat="1" ht="24.2" customHeight="1" x14ac:dyDescent="0.2">
      <c r="A223" s="27"/>
      <c r="B223" s="135"/>
      <c r="C223" s="136" t="s">
        <v>416</v>
      </c>
      <c r="D223" s="136" t="s">
        <v>115</v>
      </c>
      <c r="E223" s="137" t="s">
        <v>417</v>
      </c>
      <c r="F223" s="138" t="s">
        <v>418</v>
      </c>
      <c r="G223" s="139" t="s">
        <v>128</v>
      </c>
      <c r="H223" s="140">
        <v>5</v>
      </c>
      <c r="I223" s="140">
        <v>0</v>
      </c>
      <c r="J223" s="140">
        <f t="shared" si="30"/>
        <v>0</v>
      </c>
      <c r="K223" s="141"/>
      <c r="L223" s="28"/>
      <c r="M223" s="142" t="s">
        <v>1</v>
      </c>
      <c r="N223" s="143" t="s">
        <v>39</v>
      </c>
      <c r="O223" s="144">
        <v>0.217</v>
      </c>
      <c r="P223" s="144">
        <f t="shared" si="31"/>
        <v>1.085</v>
      </c>
      <c r="Q223" s="144">
        <v>0</v>
      </c>
      <c r="R223" s="144">
        <f t="shared" si="32"/>
        <v>0</v>
      </c>
      <c r="S223" s="144">
        <v>0</v>
      </c>
      <c r="T223" s="145">
        <f t="shared" si="33"/>
        <v>0</v>
      </c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Q223" s="146" t="s">
        <v>119</v>
      </c>
      <c r="AS223" s="146" t="s">
        <v>115</v>
      </c>
      <c r="AT223" s="146" t="s">
        <v>120</v>
      </c>
      <c r="AX223" s="15" t="s">
        <v>112</v>
      </c>
      <c r="BD223" s="147">
        <f t="shared" si="34"/>
        <v>0</v>
      </c>
      <c r="BE223" s="147">
        <f t="shared" si="35"/>
        <v>0</v>
      </c>
      <c r="BF223" s="147">
        <f t="shared" si="36"/>
        <v>0</v>
      </c>
      <c r="BG223" s="147">
        <f t="shared" si="37"/>
        <v>0</v>
      </c>
      <c r="BH223" s="147">
        <f t="shared" si="38"/>
        <v>0</v>
      </c>
      <c r="BI223" s="15" t="s">
        <v>120</v>
      </c>
      <c r="BJ223" s="148">
        <f t="shared" si="39"/>
        <v>0</v>
      </c>
      <c r="BK223" s="15" t="s">
        <v>119</v>
      </c>
      <c r="BL223" s="146" t="s">
        <v>419</v>
      </c>
    </row>
    <row r="224" spans="1:64" s="2" customFormat="1" ht="24.2" customHeight="1" x14ac:dyDescent="0.2">
      <c r="A224" s="27"/>
      <c r="B224" s="135"/>
      <c r="C224" s="136" t="s">
        <v>420</v>
      </c>
      <c r="D224" s="136" t="s">
        <v>115</v>
      </c>
      <c r="E224" s="137" t="s">
        <v>421</v>
      </c>
      <c r="F224" s="138" t="s">
        <v>422</v>
      </c>
      <c r="G224" s="139" t="s">
        <v>128</v>
      </c>
      <c r="H224" s="140">
        <v>1</v>
      </c>
      <c r="I224" s="140">
        <v>0</v>
      </c>
      <c r="J224" s="140">
        <f t="shared" si="30"/>
        <v>0</v>
      </c>
      <c r="K224" s="141"/>
      <c r="L224" s="28"/>
      <c r="M224" s="142" t="s">
        <v>1</v>
      </c>
      <c r="N224" s="143" t="s">
        <v>39</v>
      </c>
      <c r="O224" s="144">
        <v>0.46800000000000003</v>
      </c>
      <c r="P224" s="144">
        <f t="shared" si="31"/>
        <v>0.46800000000000003</v>
      </c>
      <c r="Q224" s="144">
        <v>0</v>
      </c>
      <c r="R224" s="144">
        <f t="shared" si="32"/>
        <v>0</v>
      </c>
      <c r="S224" s="144">
        <v>0</v>
      </c>
      <c r="T224" s="145">
        <f t="shared" si="33"/>
        <v>0</v>
      </c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Q224" s="146" t="s">
        <v>119</v>
      </c>
      <c r="AS224" s="146" t="s">
        <v>115</v>
      </c>
      <c r="AT224" s="146" t="s">
        <v>120</v>
      </c>
      <c r="AX224" s="15" t="s">
        <v>112</v>
      </c>
      <c r="BD224" s="147">
        <f t="shared" si="34"/>
        <v>0</v>
      </c>
      <c r="BE224" s="147">
        <f t="shared" si="35"/>
        <v>0</v>
      </c>
      <c r="BF224" s="147">
        <f t="shared" si="36"/>
        <v>0</v>
      </c>
      <c r="BG224" s="147">
        <f t="shared" si="37"/>
        <v>0</v>
      </c>
      <c r="BH224" s="147">
        <f t="shared" si="38"/>
        <v>0</v>
      </c>
      <c r="BI224" s="15" t="s">
        <v>120</v>
      </c>
      <c r="BJ224" s="148">
        <f t="shared" si="39"/>
        <v>0</v>
      </c>
      <c r="BK224" s="15" t="s">
        <v>119</v>
      </c>
      <c r="BL224" s="146" t="s">
        <v>423</v>
      </c>
    </row>
    <row r="225" spans="1:64" s="2" customFormat="1" ht="24.2" customHeight="1" x14ac:dyDescent="0.2">
      <c r="A225" s="27"/>
      <c r="B225" s="135"/>
      <c r="C225" s="136" t="s">
        <v>424</v>
      </c>
      <c r="D225" s="136" t="s">
        <v>115</v>
      </c>
      <c r="E225" s="137" t="s">
        <v>425</v>
      </c>
      <c r="F225" s="138" t="s">
        <v>426</v>
      </c>
      <c r="G225" s="139" t="s">
        <v>128</v>
      </c>
      <c r="H225" s="140">
        <v>20</v>
      </c>
      <c r="I225" s="140">
        <v>0</v>
      </c>
      <c r="J225" s="140">
        <f t="shared" si="30"/>
        <v>0</v>
      </c>
      <c r="K225" s="141"/>
      <c r="L225" s="28"/>
      <c r="M225" s="142" t="s">
        <v>1</v>
      </c>
      <c r="N225" s="143" t="s">
        <v>39</v>
      </c>
      <c r="O225" s="144">
        <v>3.0000000000000001E-3</v>
      </c>
      <c r="P225" s="144">
        <f t="shared" si="31"/>
        <v>0.06</v>
      </c>
      <c r="Q225" s="144">
        <v>0</v>
      </c>
      <c r="R225" s="144">
        <f t="shared" si="32"/>
        <v>0</v>
      </c>
      <c r="S225" s="144">
        <v>0</v>
      </c>
      <c r="T225" s="145">
        <f t="shared" si="33"/>
        <v>0</v>
      </c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Q225" s="146" t="s">
        <v>119</v>
      </c>
      <c r="AS225" s="146" t="s">
        <v>115</v>
      </c>
      <c r="AT225" s="146" t="s">
        <v>120</v>
      </c>
      <c r="AX225" s="15" t="s">
        <v>112</v>
      </c>
      <c r="BD225" s="147">
        <f t="shared" si="34"/>
        <v>0</v>
      </c>
      <c r="BE225" s="147">
        <f t="shared" si="35"/>
        <v>0</v>
      </c>
      <c r="BF225" s="147">
        <f t="shared" si="36"/>
        <v>0</v>
      </c>
      <c r="BG225" s="147">
        <f t="shared" si="37"/>
        <v>0</v>
      </c>
      <c r="BH225" s="147">
        <f t="shared" si="38"/>
        <v>0</v>
      </c>
      <c r="BI225" s="15" t="s">
        <v>120</v>
      </c>
      <c r="BJ225" s="148">
        <f t="shared" si="39"/>
        <v>0</v>
      </c>
      <c r="BK225" s="15" t="s">
        <v>119</v>
      </c>
      <c r="BL225" s="146" t="s">
        <v>427</v>
      </c>
    </row>
    <row r="226" spans="1:64" s="2" customFormat="1" ht="24.2" customHeight="1" x14ac:dyDescent="0.2">
      <c r="A226" s="27"/>
      <c r="B226" s="135"/>
      <c r="C226" s="136" t="s">
        <v>428</v>
      </c>
      <c r="D226" s="136" t="s">
        <v>115</v>
      </c>
      <c r="E226" s="137" t="s">
        <v>429</v>
      </c>
      <c r="F226" s="138" t="s">
        <v>430</v>
      </c>
      <c r="G226" s="139" t="s">
        <v>128</v>
      </c>
      <c r="H226" s="140">
        <v>4</v>
      </c>
      <c r="I226" s="140">
        <v>0</v>
      </c>
      <c r="J226" s="140">
        <f t="shared" si="30"/>
        <v>0</v>
      </c>
      <c r="K226" s="141"/>
      <c r="L226" s="28"/>
      <c r="M226" s="142" t="s">
        <v>1</v>
      </c>
      <c r="N226" s="143" t="s">
        <v>39</v>
      </c>
      <c r="O226" s="144">
        <v>1.7999999999999999E-2</v>
      </c>
      <c r="P226" s="144">
        <f t="shared" si="31"/>
        <v>7.1999999999999995E-2</v>
      </c>
      <c r="Q226" s="144">
        <v>0</v>
      </c>
      <c r="R226" s="144">
        <f t="shared" si="32"/>
        <v>0</v>
      </c>
      <c r="S226" s="144">
        <v>0</v>
      </c>
      <c r="T226" s="145">
        <f t="shared" si="33"/>
        <v>0</v>
      </c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Q226" s="146" t="s">
        <v>119</v>
      </c>
      <c r="AS226" s="146" t="s">
        <v>115</v>
      </c>
      <c r="AT226" s="146" t="s">
        <v>120</v>
      </c>
      <c r="AX226" s="15" t="s">
        <v>112</v>
      </c>
      <c r="BD226" s="147">
        <f t="shared" si="34"/>
        <v>0</v>
      </c>
      <c r="BE226" s="147">
        <f t="shared" si="35"/>
        <v>0</v>
      </c>
      <c r="BF226" s="147">
        <f t="shared" si="36"/>
        <v>0</v>
      </c>
      <c r="BG226" s="147">
        <f t="shared" si="37"/>
        <v>0</v>
      </c>
      <c r="BH226" s="147">
        <f t="shared" si="38"/>
        <v>0</v>
      </c>
      <c r="BI226" s="15" t="s">
        <v>120</v>
      </c>
      <c r="BJ226" s="148">
        <f t="shared" si="39"/>
        <v>0</v>
      </c>
      <c r="BK226" s="15" t="s">
        <v>119</v>
      </c>
      <c r="BL226" s="146" t="s">
        <v>431</v>
      </c>
    </row>
    <row r="227" spans="1:64" s="2" customFormat="1" ht="24.2" customHeight="1" x14ac:dyDescent="0.2">
      <c r="A227" s="27"/>
      <c r="B227" s="135"/>
      <c r="C227" s="136" t="s">
        <v>432</v>
      </c>
      <c r="D227" s="136" t="s">
        <v>115</v>
      </c>
      <c r="E227" s="137" t="s">
        <v>433</v>
      </c>
      <c r="F227" s="138" t="s">
        <v>434</v>
      </c>
      <c r="G227" s="139" t="s">
        <v>118</v>
      </c>
      <c r="H227" s="140">
        <v>7.5</v>
      </c>
      <c r="I227" s="140">
        <v>0</v>
      </c>
      <c r="J227" s="140">
        <f t="shared" si="30"/>
        <v>0</v>
      </c>
      <c r="K227" s="141"/>
      <c r="L227" s="28"/>
      <c r="M227" s="142" t="s">
        <v>1</v>
      </c>
      <c r="N227" s="143" t="s">
        <v>39</v>
      </c>
      <c r="O227" s="144">
        <v>2.5999999999999999E-2</v>
      </c>
      <c r="P227" s="144">
        <f t="shared" si="31"/>
        <v>0.19499999999999998</v>
      </c>
      <c r="Q227" s="144">
        <v>0</v>
      </c>
      <c r="R227" s="144">
        <f t="shared" si="32"/>
        <v>0</v>
      </c>
      <c r="S227" s="144">
        <v>0</v>
      </c>
      <c r="T227" s="145">
        <f t="shared" si="33"/>
        <v>0</v>
      </c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Q227" s="146" t="s">
        <v>119</v>
      </c>
      <c r="AS227" s="146" t="s">
        <v>115</v>
      </c>
      <c r="AT227" s="146" t="s">
        <v>120</v>
      </c>
      <c r="AX227" s="15" t="s">
        <v>112</v>
      </c>
      <c r="BD227" s="147">
        <f t="shared" si="34"/>
        <v>0</v>
      </c>
      <c r="BE227" s="147">
        <f t="shared" si="35"/>
        <v>0</v>
      </c>
      <c r="BF227" s="147">
        <f t="shared" si="36"/>
        <v>0</v>
      </c>
      <c r="BG227" s="147">
        <f t="shared" si="37"/>
        <v>0</v>
      </c>
      <c r="BH227" s="147">
        <f t="shared" si="38"/>
        <v>0</v>
      </c>
      <c r="BI227" s="15" t="s">
        <v>120</v>
      </c>
      <c r="BJ227" s="148">
        <f t="shared" si="39"/>
        <v>0</v>
      </c>
      <c r="BK227" s="15" t="s">
        <v>119</v>
      </c>
      <c r="BL227" s="146" t="s">
        <v>435</v>
      </c>
    </row>
    <row r="228" spans="1:64" s="2" customFormat="1" ht="24.2" customHeight="1" x14ac:dyDescent="0.2">
      <c r="A228" s="27"/>
      <c r="B228" s="135"/>
      <c r="C228" s="136" t="s">
        <v>436</v>
      </c>
      <c r="D228" s="136" t="s">
        <v>115</v>
      </c>
      <c r="E228" s="137" t="s">
        <v>437</v>
      </c>
      <c r="F228" s="138" t="s">
        <v>438</v>
      </c>
      <c r="G228" s="139" t="s">
        <v>118</v>
      </c>
      <c r="H228" s="140">
        <v>30</v>
      </c>
      <c r="I228" s="140">
        <v>0</v>
      </c>
      <c r="J228" s="140">
        <f t="shared" si="30"/>
        <v>0</v>
      </c>
      <c r="K228" s="141"/>
      <c r="L228" s="28"/>
      <c r="M228" s="142" t="s">
        <v>1</v>
      </c>
      <c r="N228" s="143" t="s">
        <v>39</v>
      </c>
      <c r="O228" s="144">
        <v>5.0000000000000001E-3</v>
      </c>
      <c r="P228" s="144">
        <f t="shared" si="31"/>
        <v>0.15</v>
      </c>
      <c r="Q228" s="144">
        <v>0</v>
      </c>
      <c r="R228" s="144">
        <f t="shared" si="32"/>
        <v>0</v>
      </c>
      <c r="S228" s="144">
        <v>0</v>
      </c>
      <c r="T228" s="145">
        <f t="shared" si="33"/>
        <v>0</v>
      </c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Q228" s="146" t="s">
        <v>119</v>
      </c>
      <c r="AS228" s="146" t="s">
        <v>115</v>
      </c>
      <c r="AT228" s="146" t="s">
        <v>120</v>
      </c>
      <c r="AX228" s="15" t="s">
        <v>112</v>
      </c>
      <c r="BD228" s="147">
        <f t="shared" si="34"/>
        <v>0</v>
      </c>
      <c r="BE228" s="147">
        <f t="shared" si="35"/>
        <v>0</v>
      </c>
      <c r="BF228" s="147">
        <f t="shared" si="36"/>
        <v>0</v>
      </c>
      <c r="BG228" s="147">
        <f t="shared" si="37"/>
        <v>0</v>
      </c>
      <c r="BH228" s="147">
        <f t="shared" si="38"/>
        <v>0</v>
      </c>
      <c r="BI228" s="15" t="s">
        <v>120</v>
      </c>
      <c r="BJ228" s="148">
        <f t="shared" si="39"/>
        <v>0</v>
      </c>
      <c r="BK228" s="15" t="s">
        <v>119</v>
      </c>
      <c r="BL228" s="146" t="s">
        <v>439</v>
      </c>
    </row>
    <row r="229" spans="1:64" s="2" customFormat="1" ht="14.45" customHeight="1" x14ac:dyDescent="0.2">
      <c r="A229" s="27"/>
      <c r="B229" s="135"/>
      <c r="C229" s="136" t="s">
        <v>440</v>
      </c>
      <c r="D229" s="136" t="s">
        <v>115</v>
      </c>
      <c r="E229" s="137" t="s">
        <v>441</v>
      </c>
      <c r="F229" s="138" t="s">
        <v>442</v>
      </c>
      <c r="G229" s="139" t="s">
        <v>323</v>
      </c>
      <c r="H229" s="140">
        <v>33.24</v>
      </c>
      <c r="I229" s="140">
        <v>0</v>
      </c>
      <c r="J229" s="140">
        <f t="shared" si="30"/>
        <v>0</v>
      </c>
      <c r="K229" s="141"/>
      <c r="L229" s="28"/>
      <c r="M229" s="142" t="s">
        <v>1</v>
      </c>
      <c r="N229" s="143" t="s">
        <v>39</v>
      </c>
      <c r="O229" s="144">
        <v>8.9999999999999993E-3</v>
      </c>
      <c r="P229" s="144">
        <f t="shared" si="31"/>
        <v>0.29915999999999998</v>
      </c>
      <c r="Q229" s="144">
        <v>0</v>
      </c>
      <c r="R229" s="144">
        <f t="shared" si="32"/>
        <v>0</v>
      </c>
      <c r="S229" s="144">
        <v>0</v>
      </c>
      <c r="T229" s="145">
        <f t="shared" si="33"/>
        <v>0</v>
      </c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Q229" s="146" t="s">
        <v>119</v>
      </c>
      <c r="AS229" s="146" t="s">
        <v>115</v>
      </c>
      <c r="AT229" s="146" t="s">
        <v>120</v>
      </c>
      <c r="AX229" s="15" t="s">
        <v>112</v>
      </c>
      <c r="BD229" s="147">
        <f t="shared" si="34"/>
        <v>0</v>
      </c>
      <c r="BE229" s="147">
        <f t="shared" si="35"/>
        <v>0</v>
      </c>
      <c r="BF229" s="147">
        <f t="shared" si="36"/>
        <v>0</v>
      </c>
      <c r="BG229" s="147">
        <f t="shared" si="37"/>
        <v>0</v>
      </c>
      <c r="BH229" s="147">
        <f t="shared" si="38"/>
        <v>0</v>
      </c>
      <c r="BI229" s="15" t="s">
        <v>120</v>
      </c>
      <c r="BJ229" s="148">
        <f t="shared" si="39"/>
        <v>0</v>
      </c>
      <c r="BK229" s="15" t="s">
        <v>119</v>
      </c>
      <c r="BL229" s="146" t="s">
        <v>443</v>
      </c>
    </row>
    <row r="230" spans="1:64" s="13" customFormat="1" x14ac:dyDescent="0.2">
      <c r="B230" s="149"/>
      <c r="D230" s="150" t="s">
        <v>168</v>
      </c>
      <c r="E230" s="151" t="s">
        <v>1</v>
      </c>
      <c r="F230" s="152" t="s">
        <v>444</v>
      </c>
      <c r="H230" s="153">
        <v>33.24</v>
      </c>
      <c r="L230" s="149"/>
      <c r="M230" s="154"/>
      <c r="N230" s="155"/>
      <c r="O230" s="155"/>
      <c r="P230" s="155"/>
      <c r="Q230" s="155"/>
      <c r="R230" s="155"/>
      <c r="S230" s="155"/>
      <c r="T230" s="156"/>
      <c r="AS230" s="151" t="s">
        <v>168</v>
      </c>
      <c r="AT230" s="151" t="s">
        <v>120</v>
      </c>
      <c r="AU230" s="13" t="s">
        <v>120</v>
      </c>
      <c r="AV230" s="13" t="s">
        <v>28</v>
      </c>
      <c r="AW230" s="13" t="s">
        <v>81</v>
      </c>
      <c r="AX230" s="151" t="s">
        <v>112</v>
      </c>
    </row>
    <row r="231" spans="1:64" s="2" customFormat="1" ht="14.45" customHeight="1" x14ac:dyDescent="0.2">
      <c r="A231" s="27"/>
      <c r="B231" s="135"/>
      <c r="C231" s="136">
        <v>78</v>
      </c>
      <c r="D231" s="136" t="s">
        <v>115</v>
      </c>
      <c r="E231" s="137" t="s">
        <v>445</v>
      </c>
      <c r="F231" s="138" t="s">
        <v>446</v>
      </c>
      <c r="G231" s="139" t="s">
        <v>323</v>
      </c>
      <c r="H231" s="140">
        <v>3.64</v>
      </c>
      <c r="I231" s="140">
        <v>0</v>
      </c>
      <c r="J231" s="140">
        <f>ROUND(I231*H231,3)</f>
        <v>0</v>
      </c>
      <c r="K231" s="141"/>
      <c r="L231" s="28"/>
      <c r="M231" s="142" t="s">
        <v>1</v>
      </c>
      <c r="N231" s="143" t="s">
        <v>39</v>
      </c>
      <c r="O231" s="144">
        <v>0</v>
      </c>
      <c r="P231" s="144">
        <f>O231*H231</f>
        <v>0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Q231" s="146" t="s">
        <v>119</v>
      </c>
      <c r="AS231" s="146" t="s">
        <v>115</v>
      </c>
      <c r="AT231" s="146" t="s">
        <v>120</v>
      </c>
      <c r="AX231" s="15" t="s">
        <v>112</v>
      </c>
      <c r="BD231" s="147">
        <f>IF(N231="základná",J231,0)</f>
        <v>0</v>
      </c>
      <c r="BE231" s="147">
        <f>IF(N231="znížená",J231,0)</f>
        <v>0</v>
      </c>
      <c r="BF231" s="147">
        <f>IF(N231="zákl. prenesená",J231,0)</f>
        <v>0</v>
      </c>
      <c r="BG231" s="147">
        <f>IF(N231="zníž. prenesená",J231,0)</f>
        <v>0</v>
      </c>
      <c r="BH231" s="147">
        <f>IF(N231="nulová",J231,0)</f>
        <v>0</v>
      </c>
      <c r="BI231" s="15" t="s">
        <v>120</v>
      </c>
      <c r="BJ231" s="148">
        <f>ROUND(I231*H231,3)</f>
        <v>0</v>
      </c>
      <c r="BK231" s="15" t="s">
        <v>119</v>
      </c>
      <c r="BL231" s="146" t="s">
        <v>447</v>
      </c>
    </row>
    <row r="232" spans="1:64" s="2" customFormat="1" ht="24.2" customHeight="1" x14ac:dyDescent="0.2">
      <c r="A232" s="27"/>
      <c r="B232" s="135"/>
      <c r="C232" s="136">
        <v>79</v>
      </c>
      <c r="D232" s="136" t="s">
        <v>115</v>
      </c>
      <c r="E232" s="137" t="s">
        <v>448</v>
      </c>
      <c r="F232" s="138" t="s">
        <v>449</v>
      </c>
      <c r="G232" s="139" t="s">
        <v>323</v>
      </c>
      <c r="H232" s="140">
        <v>13.843999999999999</v>
      </c>
      <c r="I232" s="140">
        <v>0</v>
      </c>
      <c r="J232" s="140">
        <f>ROUND(I232*H232,3)</f>
        <v>0</v>
      </c>
      <c r="K232" s="141"/>
      <c r="L232" s="28"/>
      <c r="M232" s="166" t="s">
        <v>1</v>
      </c>
      <c r="N232" s="167" t="s">
        <v>39</v>
      </c>
      <c r="O232" s="168">
        <v>1.962</v>
      </c>
      <c r="P232" s="168">
        <f>O232*H232</f>
        <v>27.161928</v>
      </c>
      <c r="Q232" s="168">
        <v>0</v>
      </c>
      <c r="R232" s="168">
        <f>Q232*H232</f>
        <v>0</v>
      </c>
      <c r="S232" s="168">
        <v>0</v>
      </c>
      <c r="T232" s="169">
        <f>S232*H232</f>
        <v>0</v>
      </c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Q232" s="146" t="s">
        <v>119</v>
      </c>
      <c r="AS232" s="146" t="s">
        <v>115</v>
      </c>
      <c r="AT232" s="146" t="s">
        <v>120</v>
      </c>
      <c r="AX232" s="15" t="s">
        <v>112</v>
      </c>
      <c r="BD232" s="147">
        <f>IF(N232="základná",J232,0)</f>
        <v>0</v>
      </c>
      <c r="BE232" s="147">
        <f>IF(N232="znížená",J232,0)</f>
        <v>0</v>
      </c>
      <c r="BF232" s="147">
        <f>IF(N232="zákl. prenesená",J232,0)</f>
        <v>0</v>
      </c>
      <c r="BG232" s="147">
        <f>IF(N232="zníž. prenesená",J232,0)</f>
        <v>0</v>
      </c>
      <c r="BH232" s="147">
        <f>IF(N232="nulová",J232,0)</f>
        <v>0</v>
      </c>
      <c r="BI232" s="15" t="s">
        <v>120</v>
      </c>
      <c r="BJ232" s="148">
        <f>ROUND(I232*H232,3)</f>
        <v>0</v>
      </c>
      <c r="BK232" s="15" t="s">
        <v>119</v>
      </c>
      <c r="BL232" s="146" t="s">
        <v>450</v>
      </c>
    </row>
    <row r="233" spans="1:64" s="2" customFormat="1" ht="6.95" customHeight="1" x14ac:dyDescent="0.2">
      <c r="A233" s="27"/>
      <c r="B233" s="42"/>
      <c r="C233" s="43"/>
      <c r="D233" s="43"/>
      <c r="E233" s="43"/>
      <c r="F233" s="43"/>
      <c r="G233" s="43"/>
      <c r="H233" s="43"/>
      <c r="I233" s="43"/>
      <c r="J233" s="43"/>
      <c r="K233" s="43"/>
      <c r="L233" s="28"/>
      <c r="M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</row>
  </sheetData>
  <autoFilter ref="C123:K232"/>
  <mergeCells count="9">
    <mergeCell ref="E87:H87"/>
    <mergeCell ref="E114:H114"/>
    <mergeCell ref="E116:H116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3.SO3 - Sadové úpravy</vt:lpstr>
      <vt:lpstr>'3.SO3 - Sadové úpravy'!Názvy_tlače</vt:lpstr>
      <vt:lpstr>'Rekapitulácia stavby'!Názvy_tlače</vt:lpstr>
      <vt:lpstr>'3.SO3 - Sadové úpravy'!Oblasť_tlače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2020-12-07T15:25:25Z</dcterms:created>
  <dcterms:modified xsi:type="dcterms:W3CDTF">2022-06-17T09:12:56Z</dcterms:modified>
</cp:coreProperties>
</file>